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 скликання\сессии\32  сесія 2 заседание\проекти 32\32 сесія 04.07.2017\бюджет\"/>
    </mc:Choice>
  </mc:AlternateContent>
  <bookViews>
    <workbookView xWindow="0" yWindow="0" windowWidth="20490" windowHeight="7620" tabRatio="666"/>
  </bookViews>
  <sheets>
    <sheet name="дод3 ПЦМ" sheetId="2" r:id="rId1"/>
  </sheets>
  <definedNames>
    <definedName name="_xlnm.Print_Titles" localSheetId="0">'дод3 ПЦМ'!$9:$13</definedName>
    <definedName name="_xlnm.Print_Area" localSheetId="0">'дод3 ПЦМ'!$A$1:$P$226</definedName>
  </definedNames>
  <calcPr calcId="162913" fullCalcOnLoad="1"/>
</workbook>
</file>

<file path=xl/calcChain.xml><?xml version="1.0" encoding="utf-8"?>
<calcChain xmlns="http://schemas.openxmlformats.org/spreadsheetml/2006/main">
  <c r="N18" i="2" l="1"/>
  <c r="M187" i="2"/>
  <c r="I187" i="2"/>
  <c r="F187" i="2"/>
  <c r="E192" i="2"/>
  <c r="N192" i="2"/>
  <c r="J192" i="2"/>
  <c r="P192" i="2"/>
  <c r="F191" i="2"/>
  <c r="I191" i="2"/>
  <c r="E191" i="2"/>
  <c r="J191" i="2"/>
  <c r="O191" i="2"/>
  <c r="O187" i="2" s="1"/>
  <c r="N191" i="2"/>
  <c r="M191" i="2"/>
  <c r="L191" i="2"/>
  <c r="L187" i="2" s="1"/>
  <c r="K191" i="2"/>
  <c r="K187" i="2" s="1"/>
  <c r="H191" i="2"/>
  <c r="H187" i="2" s="1"/>
  <c r="G191" i="2"/>
  <c r="G187" i="2" s="1"/>
  <c r="J180" i="2"/>
  <c r="E180" i="2"/>
  <c r="P180" i="2"/>
  <c r="E172" i="2"/>
  <c r="J172" i="2"/>
  <c r="N173" i="2"/>
  <c r="E174" i="2"/>
  <c r="N175" i="2"/>
  <c r="J175" i="2"/>
  <c r="J174" i="2" s="1"/>
  <c r="P174" i="2" s="1"/>
  <c r="E176" i="2"/>
  <c r="N176" i="2"/>
  <c r="J176" i="2" s="1"/>
  <c r="E177" i="2"/>
  <c r="J177" i="2"/>
  <c r="E178" i="2"/>
  <c r="J178" i="2"/>
  <c r="P178" i="2"/>
  <c r="E179" i="2"/>
  <c r="N179" i="2"/>
  <c r="J179" i="2"/>
  <c r="P179" i="2"/>
  <c r="E181" i="2"/>
  <c r="N181" i="2"/>
  <c r="J181" i="2"/>
  <c r="P181" i="2"/>
  <c r="N182" i="2"/>
  <c r="J182" i="2"/>
  <c r="P182" i="2"/>
  <c r="N183" i="2"/>
  <c r="J183" i="2" s="1"/>
  <c r="P183" i="2" s="1"/>
  <c r="N184" i="2"/>
  <c r="J184" i="2" s="1"/>
  <c r="P184" i="2" s="1"/>
  <c r="E185" i="2"/>
  <c r="J185" i="2"/>
  <c r="P185" i="2" s="1"/>
  <c r="O174" i="2"/>
  <c r="O171" i="2"/>
  <c r="O170" i="2" s="1"/>
  <c r="N174" i="2"/>
  <c r="M174" i="2"/>
  <c r="M171" i="2"/>
  <c r="M170" i="2" s="1"/>
  <c r="L174" i="2"/>
  <c r="L171" i="2" s="1"/>
  <c r="L170" i="2" s="1"/>
  <c r="K174" i="2"/>
  <c r="K171" i="2"/>
  <c r="I174" i="2"/>
  <c r="I171" i="2"/>
  <c r="H174" i="2"/>
  <c r="H171" i="2" s="1"/>
  <c r="H170" i="2" s="1"/>
  <c r="G174" i="2"/>
  <c r="G171" i="2"/>
  <c r="F174" i="2"/>
  <c r="F171" i="2" s="1"/>
  <c r="F170" i="2" s="1"/>
  <c r="N62" i="2"/>
  <c r="N154" i="2"/>
  <c r="N153" i="2" s="1"/>
  <c r="N39" i="2"/>
  <c r="J39" i="2" s="1"/>
  <c r="N25" i="2"/>
  <c r="N220" i="2"/>
  <c r="N218" i="2"/>
  <c r="J218" i="2"/>
  <c r="P218" i="2" s="1"/>
  <c r="E218" i="2"/>
  <c r="E217" i="2"/>
  <c r="N217" i="2"/>
  <c r="O216" i="2"/>
  <c r="O215" i="2" s="1"/>
  <c r="M216" i="2"/>
  <c r="L216" i="2"/>
  <c r="K216" i="2"/>
  <c r="K215" i="2" s="1"/>
  <c r="I216" i="2"/>
  <c r="H216" i="2"/>
  <c r="G216" i="2"/>
  <c r="F216" i="2"/>
  <c r="E39" i="2"/>
  <c r="E37" i="2"/>
  <c r="E45" i="2"/>
  <c r="E36" i="2"/>
  <c r="E35" i="2"/>
  <c r="E50" i="2"/>
  <c r="E40" i="2"/>
  <c r="E42" i="2"/>
  <c r="E46" i="2"/>
  <c r="E47" i="2"/>
  <c r="E48" i="2"/>
  <c r="E49" i="2"/>
  <c r="P49" i="2" s="1"/>
  <c r="E67" i="2"/>
  <c r="E69" i="2"/>
  <c r="E71" i="2"/>
  <c r="E73" i="2"/>
  <c r="E65" i="2" s="1"/>
  <c r="E77" i="2"/>
  <c r="E75" i="2"/>
  <c r="E82" i="2"/>
  <c r="F80" i="2"/>
  <c r="E80" i="2" s="1"/>
  <c r="I80" i="2"/>
  <c r="E66" i="2"/>
  <c r="E220" i="2"/>
  <c r="E221" i="2"/>
  <c r="E219" i="2" s="1"/>
  <c r="E16" i="2"/>
  <c r="E25" i="2"/>
  <c r="F19" i="2"/>
  <c r="E19" i="2" s="1"/>
  <c r="P19" i="2" s="1"/>
  <c r="F17" i="2"/>
  <c r="I17" i="2"/>
  <c r="E17" i="2"/>
  <c r="E31" i="2"/>
  <c r="F22" i="2"/>
  <c r="I22" i="2"/>
  <c r="E22" i="2"/>
  <c r="E24" i="2"/>
  <c r="E26" i="2"/>
  <c r="E27" i="2"/>
  <c r="E28" i="2"/>
  <c r="E29" i="2"/>
  <c r="E30" i="2"/>
  <c r="F89" i="2"/>
  <c r="F153" i="2"/>
  <c r="F104" i="2"/>
  <c r="F117" i="2"/>
  <c r="F122" i="2"/>
  <c r="F146" i="2"/>
  <c r="F149" i="2"/>
  <c r="F156" i="2"/>
  <c r="F85" i="2"/>
  <c r="I89" i="2"/>
  <c r="I104" i="2"/>
  <c r="I117" i="2"/>
  <c r="I122" i="2"/>
  <c r="I146" i="2"/>
  <c r="I149" i="2"/>
  <c r="I153" i="2"/>
  <c r="I156" i="2"/>
  <c r="E167" i="2"/>
  <c r="E168" i="2"/>
  <c r="E164" i="2"/>
  <c r="E165" i="2"/>
  <c r="E163" i="2" s="1"/>
  <c r="E166" i="2"/>
  <c r="E169" i="2"/>
  <c r="E162" i="2"/>
  <c r="E189" i="2"/>
  <c r="E187" i="2" s="1"/>
  <c r="E188" i="2"/>
  <c r="E190" i="2"/>
  <c r="E195" i="2"/>
  <c r="P195" i="2" s="1"/>
  <c r="E204" i="2"/>
  <c r="E203" i="2"/>
  <c r="E196" i="2"/>
  <c r="P196" i="2" s="1"/>
  <c r="E197" i="2"/>
  <c r="E198" i="2"/>
  <c r="E199" i="2"/>
  <c r="E200" i="2"/>
  <c r="E201" i="2"/>
  <c r="E202" i="2"/>
  <c r="E206" i="2"/>
  <c r="E205" i="2"/>
  <c r="E207" i="2"/>
  <c r="E209" i="2"/>
  <c r="E210" i="2"/>
  <c r="E211" i="2"/>
  <c r="E212" i="2"/>
  <c r="P212" i="2" s="1"/>
  <c r="E213" i="2"/>
  <c r="E214" i="2"/>
  <c r="E194" i="2"/>
  <c r="E193" i="2" s="1"/>
  <c r="F56" i="2"/>
  <c r="I56" i="2"/>
  <c r="E56" i="2"/>
  <c r="E52" i="2" s="1"/>
  <c r="E51" i="2" s="1"/>
  <c r="E62" i="2"/>
  <c r="E61" i="2" s="1"/>
  <c r="P61" i="2" s="1"/>
  <c r="F59" i="2"/>
  <c r="I59" i="2"/>
  <c r="E59" i="2"/>
  <c r="E53" i="2"/>
  <c r="E54" i="2"/>
  <c r="E161" i="2"/>
  <c r="E160" i="2"/>
  <c r="E159" i="2"/>
  <c r="N37" i="2"/>
  <c r="J37" i="2" s="1"/>
  <c r="N36" i="2"/>
  <c r="J36" i="2"/>
  <c r="N45" i="2"/>
  <c r="J45" i="2" s="1"/>
  <c r="J35" i="2"/>
  <c r="N40" i="2"/>
  <c r="J40" i="2"/>
  <c r="J42" i="2"/>
  <c r="N46" i="2"/>
  <c r="J46" i="2"/>
  <c r="J47" i="2"/>
  <c r="J48" i="2"/>
  <c r="J49" i="2"/>
  <c r="J50" i="2"/>
  <c r="N155" i="2"/>
  <c r="K153" i="2"/>
  <c r="J153" i="2" s="1"/>
  <c r="N86" i="2"/>
  <c r="J86" i="2"/>
  <c r="J90" i="2"/>
  <c r="J92" i="2"/>
  <c r="J94" i="2"/>
  <c r="J96" i="2"/>
  <c r="J98" i="2"/>
  <c r="J100" i="2"/>
  <c r="K104" i="2"/>
  <c r="N104" i="2"/>
  <c r="J104" i="2"/>
  <c r="J118" i="2"/>
  <c r="J119" i="2"/>
  <c r="J120" i="2"/>
  <c r="J121" i="2"/>
  <c r="P121" i="2" s="1"/>
  <c r="K122" i="2"/>
  <c r="N122" i="2"/>
  <c r="J122" i="2"/>
  <c r="J141" i="2"/>
  <c r="N143" i="2"/>
  <c r="J143" i="2"/>
  <c r="J145" i="2"/>
  <c r="K146" i="2"/>
  <c r="N147" i="2"/>
  <c r="N146" i="2"/>
  <c r="J146" i="2" s="1"/>
  <c r="P146" i="2" s="1"/>
  <c r="K149" i="2"/>
  <c r="N149" i="2"/>
  <c r="J149" i="2"/>
  <c r="J151" i="2"/>
  <c r="J152" i="2"/>
  <c r="K156" i="2"/>
  <c r="N156" i="2"/>
  <c r="J156" i="2" s="1"/>
  <c r="J158" i="2"/>
  <c r="N168" i="2"/>
  <c r="J168" i="2" s="1"/>
  <c r="N166" i="2"/>
  <c r="J166" i="2"/>
  <c r="N167" i="2"/>
  <c r="J167" i="2" s="1"/>
  <c r="N164" i="2"/>
  <c r="J164" i="2"/>
  <c r="N165" i="2"/>
  <c r="J165" i="2" s="1"/>
  <c r="J163" i="2" s="1"/>
  <c r="N169" i="2"/>
  <c r="J169" i="2"/>
  <c r="N197" i="2"/>
  <c r="J197" i="2"/>
  <c r="N209" i="2"/>
  <c r="J209" i="2" s="1"/>
  <c r="N204" i="2"/>
  <c r="J204" i="2"/>
  <c r="P204" i="2" s="1"/>
  <c r="P203" i="2" s="1"/>
  <c r="N196" i="2"/>
  <c r="J196" i="2"/>
  <c r="N200" i="2"/>
  <c r="J200" i="2" s="1"/>
  <c r="P200" i="2" s="1"/>
  <c r="N202" i="2"/>
  <c r="J202" i="2"/>
  <c r="N211" i="2"/>
  <c r="J211" i="2" s="1"/>
  <c r="N212" i="2"/>
  <c r="J212" i="2"/>
  <c r="N213" i="2"/>
  <c r="J213" i="2" s="1"/>
  <c r="P213" i="2" s="1"/>
  <c r="N195" i="2"/>
  <c r="J195" i="2"/>
  <c r="N198" i="2"/>
  <c r="N199" i="2"/>
  <c r="J199" i="2"/>
  <c r="N201" i="2"/>
  <c r="J201" i="2" s="1"/>
  <c r="N206" i="2"/>
  <c r="J206" i="2"/>
  <c r="J205" i="2"/>
  <c r="N208" i="2"/>
  <c r="N207" i="2" s="1"/>
  <c r="J207" i="2" s="1"/>
  <c r="N210" i="2"/>
  <c r="J210" i="2" s="1"/>
  <c r="P210" i="2" s="1"/>
  <c r="N214" i="2"/>
  <c r="J214" i="2"/>
  <c r="J220" i="2"/>
  <c r="J222" i="2"/>
  <c r="N221" i="2"/>
  <c r="J221" i="2" s="1"/>
  <c r="P221" i="2" s="1"/>
  <c r="J25" i="2"/>
  <c r="J19" i="2"/>
  <c r="N16" i="2"/>
  <c r="J16" i="2" s="1"/>
  <c r="K17" i="2"/>
  <c r="N17" i="2"/>
  <c r="J17" i="2" s="1"/>
  <c r="P17" i="2" s="1"/>
  <c r="N23" i="2"/>
  <c r="J23" i="2"/>
  <c r="J22" i="2"/>
  <c r="N24" i="2"/>
  <c r="J24" i="2" s="1"/>
  <c r="J26" i="2"/>
  <c r="J27" i="2"/>
  <c r="P27" i="2" s="1"/>
  <c r="J28" i="2"/>
  <c r="J29" i="2"/>
  <c r="J30" i="2"/>
  <c r="N31" i="2"/>
  <c r="J31" i="2"/>
  <c r="N67" i="2"/>
  <c r="J67" i="2" s="1"/>
  <c r="N71" i="2"/>
  <c r="J71" i="2"/>
  <c r="N73" i="2"/>
  <c r="J73" i="2" s="1"/>
  <c r="P73" i="2" s="1"/>
  <c r="N77" i="2"/>
  <c r="J77" i="2"/>
  <c r="N69" i="2"/>
  <c r="J69" i="2" s="1"/>
  <c r="P69" i="2" s="1"/>
  <c r="J66" i="2"/>
  <c r="J75" i="2"/>
  <c r="J82" i="2"/>
  <c r="K80" i="2"/>
  <c r="J80" i="2" s="1"/>
  <c r="N80" i="2"/>
  <c r="J62" i="2"/>
  <c r="J61" i="2"/>
  <c r="N60" i="2"/>
  <c r="N59" i="2" s="1"/>
  <c r="J53" i="2"/>
  <c r="J54" i="2"/>
  <c r="P54" i="2" s="1"/>
  <c r="K56" i="2"/>
  <c r="N56" i="2"/>
  <c r="N161" i="2"/>
  <c r="J161" i="2"/>
  <c r="J160" i="2"/>
  <c r="J159" i="2" s="1"/>
  <c r="P159" i="2" s="1"/>
  <c r="N188" i="2"/>
  <c r="J188" i="2"/>
  <c r="N189" i="2"/>
  <c r="N187" i="2" s="1"/>
  <c r="N186" i="2" s="1"/>
  <c r="N190" i="2"/>
  <c r="J190" i="2"/>
  <c r="N22" i="2"/>
  <c r="E79" i="2"/>
  <c r="J79" i="2"/>
  <c r="P79" i="2"/>
  <c r="P209" i="2"/>
  <c r="P202" i="2"/>
  <c r="P199" i="2"/>
  <c r="P207" i="2"/>
  <c r="P214" i="2"/>
  <c r="O203" i="2"/>
  <c r="O205" i="2"/>
  <c r="O207" i="2"/>
  <c r="N203" i="2"/>
  <c r="N205" i="2"/>
  <c r="M203" i="2"/>
  <c r="M205" i="2"/>
  <c r="M194" i="2" s="1"/>
  <c r="M193" i="2" s="1"/>
  <c r="L203" i="2"/>
  <c r="L205" i="2"/>
  <c r="L194" i="2"/>
  <c r="K203" i="2"/>
  <c r="K194" i="2" s="1"/>
  <c r="K205" i="2"/>
  <c r="I203" i="2"/>
  <c r="I194" i="2" s="1"/>
  <c r="I193" i="2" s="1"/>
  <c r="I205" i="2"/>
  <c r="H203" i="2"/>
  <c r="H205" i="2"/>
  <c r="H194" i="2"/>
  <c r="H193" i="2" s="1"/>
  <c r="G203" i="2"/>
  <c r="G205" i="2"/>
  <c r="G194" i="2"/>
  <c r="G193" i="2" s="1"/>
  <c r="F203" i="2"/>
  <c r="F194" i="2" s="1"/>
  <c r="F205" i="2"/>
  <c r="E44" i="2"/>
  <c r="P44" i="2" s="1"/>
  <c r="J44" i="2"/>
  <c r="O219" i="2"/>
  <c r="N219" i="2"/>
  <c r="M219" i="2"/>
  <c r="L219" i="2"/>
  <c r="K219" i="2"/>
  <c r="I219" i="2"/>
  <c r="H219" i="2"/>
  <c r="G219" i="2"/>
  <c r="F219" i="2"/>
  <c r="P206" i="2"/>
  <c r="O153" i="2"/>
  <c r="O89" i="2"/>
  <c r="O104" i="2"/>
  <c r="O117" i="2"/>
  <c r="O122" i="2"/>
  <c r="O146" i="2"/>
  <c r="O149" i="2"/>
  <c r="O156" i="2"/>
  <c r="O85" i="2"/>
  <c r="O84" i="2" s="1"/>
  <c r="N89" i="2"/>
  <c r="N117" i="2"/>
  <c r="N85" i="2"/>
  <c r="M89" i="2"/>
  <c r="M104" i="2"/>
  <c r="M117" i="2"/>
  <c r="M122" i="2"/>
  <c r="M146" i="2"/>
  <c r="M149" i="2"/>
  <c r="M153" i="2"/>
  <c r="M156" i="2"/>
  <c r="M85" i="2"/>
  <c r="L89" i="2"/>
  <c r="L104" i="2"/>
  <c r="L85" i="2" s="1"/>
  <c r="L84" i="2" s="1"/>
  <c r="L117" i="2"/>
  <c r="L122" i="2"/>
  <c r="L146" i="2"/>
  <c r="L149" i="2"/>
  <c r="L153" i="2"/>
  <c r="L156" i="2"/>
  <c r="K89" i="2"/>
  <c r="K117" i="2"/>
  <c r="K85" i="2" s="1"/>
  <c r="K84" i="2" s="1"/>
  <c r="H89" i="2"/>
  <c r="H104" i="2"/>
  <c r="H117" i="2"/>
  <c r="H122" i="2"/>
  <c r="H146" i="2"/>
  <c r="H149" i="2"/>
  <c r="H153" i="2"/>
  <c r="H156" i="2"/>
  <c r="G89" i="2"/>
  <c r="G104" i="2"/>
  <c r="G117" i="2"/>
  <c r="G122" i="2"/>
  <c r="G146" i="2"/>
  <c r="G149" i="2"/>
  <c r="G153" i="2"/>
  <c r="G156" i="2"/>
  <c r="E118" i="2"/>
  <c r="P118" i="2" s="1"/>
  <c r="E119" i="2"/>
  <c r="P119" i="2"/>
  <c r="E120" i="2"/>
  <c r="P120" i="2" s="1"/>
  <c r="E121" i="2"/>
  <c r="E117" i="2"/>
  <c r="N38" i="2"/>
  <c r="P25" i="2"/>
  <c r="P26" i="2"/>
  <c r="P29" i="2"/>
  <c r="P30" i="2"/>
  <c r="P35" i="2"/>
  <c r="P40" i="2"/>
  <c r="P42" i="2"/>
  <c r="P46" i="2"/>
  <c r="P47" i="2"/>
  <c r="P48" i="2"/>
  <c r="P50" i="2"/>
  <c r="P53" i="2"/>
  <c r="O17" i="2"/>
  <c r="O22" i="2"/>
  <c r="O34" i="2"/>
  <c r="O32" i="2"/>
  <c r="O56" i="2"/>
  <c r="O59" i="2"/>
  <c r="O61" i="2"/>
  <c r="O52" i="2"/>
  <c r="O51" i="2" s="1"/>
  <c r="O80" i="2"/>
  <c r="O65" i="2"/>
  <c r="O63" i="2" s="1"/>
  <c r="O160" i="2"/>
  <c r="O159" i="2"/>
  <c r="O163" i="2"/>
  <c r="O162" i="2" s="1"/>
  <c r="O186" i="2"/>
  <c r="N34" i="2"/>
  <c r="N32" i="2" s="1"/>
  <c r="N61" i="2"/>
  <c r="N52" i="2"/>
  <c r="N51" i="2" s="1"/>
  <c r="N84" i="2"/>
  <c r="N160" i="2"/>
  <c r="N159" i="2"/>
  <c r="N163" i="2"/>
  <c r="N162" i="2"/>
  <c r="M17" i="2"/>
  <c r="M22" i="2"/>
  <c r="M15" i="2" s="1"/>
  <c r="M14" i="2" s="1"/>
  <c r="M34" i="2"/>
  <c r="M32" i="2"/>
  <c r="M56" i="2"/>
  <c r="M52" i="2" s="1"/>
  <c r="M51" i="2" s="1"/>
  <c r="M59" i="2"/>
  <c r="M61" i="2"/>
  <c r="M80" i="2"/>
  <c r="M65" i="2"/>
  <c r="M63" i="2" s="1"/>
  <c r="M84" i="2"/>
  <c r="M160" i="2"/>
  <c r="M159" i="2"/>
  <c r="M163" i="2"/>
  <c r="M162" i="2"/>
  <c r="M186" i="2"/>
  <c r="M215" i="2"/>
  <c r="L17" i="2"/>
  <c r="L22" i="2"/>
  <c r="L15" i="2"/>
  <c r="L14" i="2" s="1"/>
  <c r="L34" i="2"/>
  <c r="L32" i="2"/>
  <c r="L56" i="2"/>
  <c r="L59" i="2"/>
  <c r="L61" i="2"/>
  <c r="L52" i="2"/>
  <c r="L51" i="2" s="1"/>
  <c r="L80" i="2"/>
  <c r="L65" i="2"/>
  <c r="L63" i="2"/>
  <c r="L160" i="2"/>
  <c r="L159" i="2"/>
  <c r="L163" i="2"/>
  <c r="L162" i="2" s="1"/>
  <c r="L186" i="2"/>
  <c r="L193" i="2"/>
  <c r="L215" i="2"/>
  <c r="K22" i="2"/>
  <c r="K15" i="2"/>
  <c r="K14" i="2" s="1"/>
  <c r="K34" i="2"/>
  <c r="K32" i="2"/>
  <c r="K59" i="2"/>
  <c r="K61" i="2"/>
  <c r="K65" i="2"/>
  <c r="K63" i="2"/>
  <c r="K160" i="2"/>
  <c r="K159" i="2"/>
  <c r="K163" i="2"/>
  <c r="K162" i="2" s="1"/>
  <c r="K170" i="2"/>
  <c r="K186" i="2"/>
  <c r="K193" i="2"/>
  <c r="I15" i="2"/>
  <c r="I14" i="2" s="1"/>
  <c r="I61" i="2"/>
  <c r="I52" i="2"/>
  <c r="I51" i="2"/>
  <c r="I65" i="2"/>
  <c r="I63" i="2" s="1"/>
  <c r="I160" i="2"/>
  <c r="I159" i="2"/>
  <c r="I163" i="2"/>
  <c r="I162" i="2"/>
  <c r="I170" i="2"/>
  <c r="I186" i="2"/>
  <c r="I215" i="2"/>
  <c r="H17" i="2"/>
  <c r="H22" i="2"/>
  <c r="H15" i="2"/>
  <c r="H14" i="2" s="1"/>
  <c r="H34" i="2"/>
  <c r="H32" i="2" s="1"/>
  <c r="H56" i="2"/>
  <c r="H52" i="2" s="1"/>
  <c r="H51" i="2" s="1"/>
  <c r="H59" i="2"/>
  <c r="H61" i="2"/>
  <c r="H80" i="2"/>
  <c r="H65" i="2" s="1"/>
  <c r="H63" i="2" s="1"/>
  <c r="H160" i="2"/>
  <c r="H159" i="2"/>
  <c r="H163" i="2"/>
  <c r="H162" i="2"/>
  <c r="H186" i="2"/>
  <c r="H215" i="2"/>
  <c r="G17" i="2"/>
  <c r="G22" i="2"/>
  <c r="G15" i="2"/>
  <c r="G14" i="2" s="1"/>
  <c r="G34" i="2"/>
  <c r="G32" i="2" s="1"/>
  <c r="G56" i="2"/>
  <c r="G52" i="2" s="1"/>
  <c r="G51" i="2" s="1"/>
  <c r="G59" i="2"/>
  <c r="G61" i="2"/>
  <c r="G80" i="2"/>
  <c r="G65" i="2" s="1"/>
  <c r="G63" i="2" s="1"/>
  <c r="G160" i="2"/>
  <c r="G159" i="2"/>
  <c r="G163" i="2"/>
  <c r="G162" i="2"/>
  <c r="G170" i="2"/>
  <c r="G186" i="2"/>
  <c r="G215" i="2"/>
  <c r="F15" i="2"/>
  <c r="F14" i="2" s="1"/>
  <c r="F34" i="2"/>
  <c r="F32" i="2" s="1"/>
  <c r="F61" i="2"/>
  <c r="F52" i="2" s="1"/>
  <c r="F51" i="2" s="1"/>
  <c r="F65" i="2"/>
  <c r="F63" i="2" s="1"/>
  <c r="F84" i="2"/>
  <c r="F160" i="2"/>
  <c r="F159" i="2" s="1"/>
  <c r="F163" i="2"/>
  <c r="F162" i="2" s="1"/>
  <c r="F186" i="2"/>
  <c r="F193" i="2"/>
  <c r="F215" i="2"/>
  <c r="P222" i="2"/>
  <c r="P220" i="2"/>
  <c r="E208" i="2"/>
  <c r="P208" i="2" s="1"/>
  <c r="J208" i="2"/>
  <c r="P190" i="2"/>
  <c r="P188" i="2"/>
  <c r="P175" i="2"/>
  <c r="P169" i="2"/>
  <c r="P168" i="2"/>
  <c r="P167" i="2"/>
  <c r="P166" i="2"/>
  <c r="P165" i="2"/>
  <c r="P164" i="2"/>
  <c r="P161" i="2"/>
  <c r="P160" i="2"/>
  <c r="E158" i="2"/>
  <c r="P158" i="2" s="1"/>
  <c r="E157" i="2"/>
  <c r="J157" i="2"/>
  <c r="P157" i="2" s="1"/>
  <c r="E156" i="2"/>
  <c r="P156" i="2" s="1"/>
  <c r="E155" i="2"/>
  <c r="P155" i="2" s="1"/>
  <c r="J155" i="2"/>
  <c r="E154" i="2"/>
  <c r="J154" i="2"/>
  <c r="P154" i="2" s="1"/>
  <c r="E153" i="2"/>
  <c r="P153" i="2" s="1"/>
  <c r="E152" i="2"/>
  <c r="P152" i="2" s="1"/>
  <c r="E151" i="2"/>
  <c r="P151" i="2" s="1"/>
  <c r="E150" i="2"/>
  <c r="P150" i="2" s="1"/>
  <c r="J150" i="2"/>
  <c r="E149" i="2"/>
  <c r="P149" i="2"/>
  <c r="E148" i="2"/>
  <c r="P148" i="2" s="1"/>
  <c r="J148" i="2"/>
  <c r="E147" i="2"/>
  <c r="P147" i="2" s="1"/>
  <c r="J147" i="2"/>
  <c r="E146" i="2"/>
  <c r="E145" i="2"/>
  <c r="P145" i="2" s="1"/>
  <c r="J144" i="2"/>
  <c r="O144" i="2"/>
  <c r="N144" i="2"/>
  <c r="M144" i="2"/>
  <c r="L144" i="2"/>
  <c r="K144" i="2"/>
  <c r="I144" i="2"/>
  <c r="H144" i="2"/>
  <c r="G144" i="2"/>
  <c r="F144" i="2"/>
  <c r="E143" i="2"/>
  <c r="P143" i="2"/>
  <c r="F142" i="2"/>
  <c r="E142" i="2" s="1"/>
  <c r="P142" i="2" s="1"/>
  <c r="J142" i="2"/>
  <c r="E141" i="2"/>
  <c r="P141" i="2" s="1"/>
  <c r="F140" i="2"/>
  <c r="E140" i="2"/>
  <c r="P140" i="2" s="1"/>
  <c r="J140" i="2"/>
  <c r="E139" i="2"/>
  <c r="J139" i="2"/>
  <c r="P139" i="2" s="1"/>
  <c r="F138" i="2"/>
  <c r="E138" i="2" s="1"/>
  <c r="P138" i="2" s="1"/>
  <c r="J138" i="2"/>
  <c r="E137" i="2"/>
  <c r="J137" i="2"/>
  <c r="P137" i="2"/>
  <c r="F136" i="2"/>
  <c r="E136" i="2" s="1"/>
  <c r="P136" i="2" s="1"/>
  <c r="J136" i="2"/>
  <c r="E135" i="2"/>
  <c r="P135" i="2" s="1"/>
  <c r="J135" i="2"/>
  <c r="F134" i="2"/>
  <c r="E134" i="2" s="1"/>
  <c r="P134" i="2" s="1"/>
  <c r="J134" i="2"/>
  <c r="E133" i="2"/>
  <c r="P133" i="2" s="1"/>
  <c r="J133" i="2"/>
  <c r="F132" i="2"/>
  <c r="E132" i="2"/>
  <c r="P132" i="2" s="1"/>
  <c r="J132" i="2"/>
  <c r="E131" i="2"/>
  <c r="J131" i="2"/>
  <c r="P131" i="2" s="1"/>
  <c r="F130" i="2"/>
  <c r="E130" i="2" s="1"/>
  <c r="P130" i="2" s="1"/>
  <c r="J130" i="2"/>
  <c r="E129" i="2"/>
  <c r="J129" i="2"/>
  <c r="P129" i="2"/>
  <c r="F128" i="2"/>
  <c r="E128" i="2" s="1"/>
  <c r="P128" i="2" s="1"/>
  <c r="J128" i="2"/>
  <c r="E127" i="2"/>
  <c r="P127" i="2" s="1"/>
  <c r="J127" i="2"/>
  <c r="F126" i="2"/>
  <c r="E126" i="2" s="1"/>
  <c r="P126" i="2" s="1"/>
  <c r="J126" i="2"/>
  <c r="E125" i="2"/>
  <c r="P125" i="2" s="1"/>
  <c r="J125" i="2"/>
  <c r="F124" i="2"/>
  <c r="E124" i="2"/>
  <c r="P124" i="2" s="1"/>
  <c r="J124" i="2"/>
  <c r="E123" i="2"/>
  <c r="J123" i="2"/>
  <c r="P123" i="2" s="1"/>
  <c r="E122" i="2"/>
  <c r="P122" i="2" s="1"/>
  <c r="F116" i="2"/>
  <c r="E116" i="2" s="1"/>
  <c r="P116" i="2" s="1"/>
  <c r="I116" i="2"/>
  <c r="K116" i="2"/>
  <c r="N116" i="2"/>
  <c r="J116" i="2" s="1"/>
  <c r="O116" i="2"/>
  <c r="M116" i="2"/>
  <c r="L116" i="2"/>
  <c r="H116" i="2"/>
  <c r="G116" i="2"/>
  <c r="E115" i="2"/>
  <c r="P115" i="2" s="1"/>
  <c r="J115" i="2"/>
  <c r="F114" i="2"/>
  <c r="E114" i="2"/>
  <c r="P114" i="2" s="1"/>
  <c r="J114" i="2"/>
  <c r="E113" i="2"/>
  <c r="J113" i="2"/>
  <c r="P113" i="2" s="1"/>
  <c r="F112" i="2"/>
  <c r="E112" i="2" s="1"/>
  <c r="P112" i="2" s="1"/>
  <c r="J112" i="2"/>
  <c r="E111" i="2"/>
  <c r="J111" i="2"/>
  <c r="P111" i="2"/>
  <c r="F110" i="2"/>
  <c r="E110" i="2" s="1"/>
  <c r="P110" i="2" s="1"/>
  <c r="J110" i="2"/>
  <c r="E109" i="2"/>
  <c r="P109" i="2" s="1"/>
  <c r="J109" i="2"/>
  <c r="F108" i="2"/>
  <c r="E108" i="2" s="1"/>
  <c r="P108" i="2" s="1"/>
  <c r="J108" i="2"/>
  <c r="E107" i="2"/>
  <c r="P107" i="2" s="1"/>
  <c r="J107" i="2"/>
  <c r="F106" i="2"/>
  <c r="E106" i="2"/>
  <c r="P106" i="2" s="1"/>
  <c r="J106" i="2"/>
  <c r="E105" i="2"/>
  <c r="J105" i="2"/>
  <c r="P105" i="2" s="1"/>
  <c r="E104" i="2"/>
  <c r="P104" i="2" s="1"/>
  <c r="E103" i="2"/>
  <c r="P103" i="2" s="1"/>
  <c r="J103" i="2"/>
  <c r="E102" i="2"/>
  <c r="J102" i="2"/>
  <c r="P102" i="2" s="1"/>
  <c r="F101" i="2"/>
  <c r="E101" i="2" s="1"/>
  <c r="P101" i="2" s="1"/>
  <c r="J101" i="2"/>
  <c r="E100" i="2"/>
  <c r="P100" i="2" s="1"/>
  <c r="F99" i="2"/>
  <c r="E99" i="2" s="1"/>
  <c r="P99" i="2" s="1"/>
  <c r="J99" i="2"/>
  <c r="E98" i="2"/>
  <c r="P98" i="2" s="1"/>
  <c r="F97" i="2"/>
  <c r="E97" i="2" s="1"/>
  <c r="P97" i="2" s="1"/>
  <c r="J97" i="2"/>
  <c r="E96" i="2"/>
  <c r="P96" i="2" s="1"/>
  <c r="F95" i="2"/>
  <c r="E95" i="2" s="1"/>
  <c r="P95" i="2" s="1"/>
  <c r="J95" i="2"/>
  <c r="E94" i="2"/>
  <c r="P94" i="2" s="1"/>
  <c r="F93" i="2"/>
  <c r="E93" i="2" s="1"/>
  <c r="P93" i="2" s="1"/>
  <c r="J93" i="2"/>
  <c r="E92" i="2"/>
  <c r="P92" i="2" s="1"/>
  <c r="F91" i="2"/>
  <c r="E91" i="2" s="1"/>
  <c r="P91" i="2" s="1"/>
  <c r="J91" i="2"/>
  <c r="E90" i="2"/>
  <c r="P90" i="2" s="1"/>
  <c r="E89" i="2"/>
  <c r="F88" i="2"/>
  <c r="E88" i="2" s="1"/>
  <c r="P88" i="2" s="1"/>
  <c r="E87" i="2"/>
  <c r="P87" i="2"/>
  <c r="E86" i="2"/>
  <c r="P86" i="2" s="1"/>
  <c r="E83" i="2"/>
  <c r="J83" i="2"/>
  <c r="P83" i="2" s="1"/>
  <c r="P82" i="2"/>
  <c r="E81" i="2"/>
  <c r="J81" i="2"/>
  <c r="P81" i="2" s="1"/>
  <c r="P80" i="2"/>
  <c r="E78" i="2"/>
  <c r="J78" i="2"/>
  <c r="P78" i="2" s="1"/>
  <c r="P77" i="2"/>
  <c r="E76" i="2"/>
  <c r="J76" i="2"/>
  <c r="P76" i="2" s="1"/>
  <c r="P75" i="2"/>
  <c r="E74" i="2"/>
  <c r="J74" i="2"/>
  <c r="P74" i="2" s="1"/>
  <c r="E72" i="2"/>
  <c r="J72" i="2"/>
  <c r="P72" i="2" s="1"/>
  <c r="P71" i="2"/>
  <c r="E70" i="2"/>
  <c r="J70" i="2"/>
  <c r="P70" i="2" s="1"/>
  <c r="E68" i="2"/>
  <c r="J68" i="2"/>
  <c r="P68" i="2" s="1"/>
  <c r="P66" i="2"/>
  <c r="F64" i="2"/>
  <c r="E64" i="2" s="1"/>
  <c r="P64" i="2" s="1"/>
  <c r="I64" i="2"/>
  <c r="J64" i="2"/>
  <c r="O64" i="2"/>
  <c r="N64" i="2"/>
  <c r="M64" i="2"/>
  <c r="L64" i="2"/>
  <c r="K64" i="2"/>
  <c r="H64" i="2"/>
  <c r="G64" i="2"/>
  <c r="P62" i="2"/>
  <c r="E60" i="2"/>
  <c r="E58" i="2"/>
  <c r="P58" i="2" s="1"/>
  <c r="J58" i="2"/>
  <c r="E57" i="2"/>
  <c r="J57" i="2"/>
  <c r="P57" i="2" s="1"/>
  <c r="E55" i="2"/>
  <c r="J55" i="2"/>
  <c r="P55" i="2"/>
  <c r="E43" i="2"/>
  <c r="P43" i="2" s="1"/>
  <c r="J43" i="2"/>
  <c r="E41" i="2"/>
  <c r="P41" i="2" s="1"/>
  <c r="J41" i="2"/>
  <c r="E38" i="2"/>
  <c r="J38" i="2"/>
  <c r="P38" i="2" s="1"/>
  <c r="F33" i="2"/>
  <c r="E33" i="2" s="1"/>
  <c r="P33" i="2" s="1"/>
  <c r="K33" i="2"/>
  <c r="J33" i="2" s="1"/>
  <c r="N33" i="2"/>
  <c r="O33" i="2"/>
  <c r="M33" i="2"/>
  <c r="L33" i="2"/>
  <c r="H33" i="2"/>
  <c r="G33" i="2"/>
  <c r="E23" i="2"/>
  <c r="P23" i="2" s="1"/>
  <c r="E21" i="2"/>
  <c r="J21" i="2"/>
  <c r="P21" i="2" s="1"/>
  <c r="E20" i="2"/>
  <c r="J20" i="2"/>
  <c r="P20" i="2"/>
  <c r="E18" i="2"/>
  <c r="P18" i="2" s="1"/>
  <c r="J18" i="2"/>
  <c r="P117" i="2" l="1"/>
  <c r="E186" i="2"/>
  <c r="F223" i="2"/>
  <c r="P67" i="2"/>
  <c r="J65" i="2"/>
  <c r="J63" i="2" s="1"/>
  <c r="P37" i="2"/>
  <c r="J34" i="2"/>
  <c r="J32" i="2" s="1"/>
  <c r="E63" i="2"/>
  <c r="P63" i="2" s="1"/>
  <c r="P65" i="2"/>
  <c r="M223" i="2"/>
  <c r="J162" i="2"/>
  <c r="P162" i="2" s="1"/>
  <c r="P163" i="2"/>
  <c r="L223" i="2"/>
  <c r="K52" i="2"/>
  <c r="K51" i="2" s="1"/>
  <c r="K223" i="2" s="1"/>
  <c r="J56" i="2"/>
  <c r="N194" i="2"/>
  <c r="N193" i="2" s="1"/>
  <c r="J89" i="2"/>
  <c r="P211" i="2"/>
  <c r="P205" i="2"/>
  <c r="P28" i="2"/>
  <c r="P22" i="2"/>
  <c r="E15" i="2"/>
  <c r="E14" i="2" s="1"/>
  <c r="P45" i="2"/>
  <c r="N171" i="2"/>
  <c r="N170" i="2" s="1"/>
  <c r="E144" i="2"/>
  <c r="P144" i="2" s="1"/>
  <c r="G85" i="2"/>
  <c r="G84" i="2" s="1"/>
  <c r="G223" i="2" s="1"/>
  <c r="H85" i="2"/>
  <c r="H84" i="2" s="1"/>
  <c r="H223" i="2" s="1"/>
  <c r="O194" i="2"/>
  <c r="O193" i="2" s="1"/>
  <c r="J189" i="2"/>
  <c r="J217" i="2"/>
  <c r="J216" i="2" s="1"/>
  <c r="J215" i="2" s="1"/>
  <c r="N216" i="2"/>
  <c r="N215" i="2" s="1"/>
  <c r="P177" i="2"/>
  <c r="J15" i="2"/>
  <c r="J14" i="2" s="1"/>
  <c r="P16" i="2"/>
  <c r="J117" i="2"/>
  <c r="I85" i="2"/>
  <c r="I84" i="2" s="1"/>
  <c r="I223" i="2" s="1"/>
  <c r="P217" i="2"/>
  <c r="P216" i="2" s="1"/>
  <c r="E216" i="2"/>
  <c r="E215" i="2" s="1"/>
  <c r="P215" i="2" s="1"/>
  <c r="E171" i="2"/>
  <c r="E170" i="2" s="1"/>
  <c r="P172" i="2"/>
  <c r="P191" i="2"/>
  <c r="O15" i="2"/>
  <c r="O14" i="2" s="1"/>
  <c r="N15" i="2"/>
  <c r="N14" i="2" s="1"/>
  <c r="N223" i="2" s="1"/>
  <c r="J60" i="2"/>
  <c r="J59" i="2" s="1"/>
  <c r="P59" i="2" s="1"/>
  <c r="N65" i="2"/>
  <c r="N63" i="2" s="1"/>
  <c r="J219" i="2"/>
  <c r="P219" i="2" s="1"/>
  <c r="J198" i="2"/>
  <c r="P198" i="2" s="1"/>
  <c r="J203" i="2"/>
  <c r="P201" i="2"/>
  <c r="P197" i="2"/>
  <c r="P194" i="2"/>
  <c r="P24" i="2"/>
  <c r="P31" i="2"/>
  <c r="E34" i="2"/>
  <c r="E32" i="2" s="1"/>
  <c r="P36" i="2"/>
  <c r="P34" i="2" s="1"/>
  <c r="P32" i="2" s="1"/>
  <c r="P39" i="2"/>
  <c r="P176" i="2"/>
  <c r="J173" i="2"/>
  <c r="J187" i="2" l="1"/>
  <c r="P189" i="2"/>
  <c r="J85" i="2"/>
  <c r="J84" i="2" s="1"/>
  <c r="J194" i="2"/>
  <c r="J193" i="2" s="1"/>
  <c r="P193" i="2" s="1"/>
  <c r="P60" i="2"/>
  <c r="O223" i="2"/>
  <c r="P15" i="2"/>
  <c r="P14" i="2" s="1"/>
  <c r="E85" i="2"/>
  <c r="P173" i="2"/>
  <c r="P171" i="2" s="1"/>
  <c r="J171" i="2"/>
  <c r="J170" i="2" s="1"/>
  <c r="P170" i="2" s="1"/>
  <c r="P56" i="2"/>
  <c r="P52" i="2" s="1"/>
  <c r="P51" i="2" s="1"/>
  <c r="J52" i="2"/>
  <c r="J51" i="2" s="1"/>
  <c r="P89" i="2"/>
  <c r="P85" i="2" l="1"/>
  <c r="P84" i="2" s="1"/>
  <c r="P223" i="2" s="1"/>
  <c r="E84" i="2"/>
  <c r="E223" i="2" s="1"/>
  <c r="J186" i="2"/>
  <c r="P186" i="2" s="1"/>
  <c r="P187" i="2"/>
  <c r="J223" i="2" l="1"/>
  <c r="Q223" i="2" s="1"/>
  <c r="R225" i="2" s="1"/>
</calcChain>
</file>

<file path=xl/sharedStrings.xml><?xml version="1.0" encoding="utf-8"?>
<sst xmlns="http://schemas.openxmlformats.org/spreadsheetml/2006/main" count="532" uniqueCount="326">
  <si>
    <t>Управління молоді та спорту Мелітопольської міської ради Запорізької області</t>
  </si>
  <si>
    <t>1040</t>
  </si>
  <si>
    <t>0810</t>
  </si>
  <si>
    <t>0731</t>
  </si>
  <si>
    <t>0733</t>
  </si>
  <si>
    <t>0411</t>
  </si>
  <si>
    <t>0722</t>
  </si>
  <si>
    <t>0740</t>
  </si>
  <si>
    <t>0726</t>
  </si>
  <si>
    <t>0763</t>
  </si>
  <si>
    <t>Управління соціального захисту населення  Мелітопольської міської ради Запорізької області</t>
  </si>
  <si>
    <t>у т.ч. за рахунок субвенції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t>
  </si>
  <si>
    <t>Код типової програмної класифікації видатків та кредитування місцевих бюджетів (КТПКВКМБ)</t>
  </si>
  <si>
    <t>за рахунок субвенції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</si>
  <si>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 xml:space="preserve">за рахунок субвенції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
</t>
  </si>
  <si>
    <t>Надання допомоги на догляд за дитиною віком до трьох років</t>
  </si>
  <si>
    <t>Програми і централізовані заходи у галузі охорони здоров"я</t>
  </si>
  <si>
    <t>Проведення навчально-тренувальних зборів і змагань з неолімпійських видів спорту</t>
  </si>
  <si>
    <t>5012</t>
  </si>
  <si>
    <t>Надання пільг багатодітним сім'ям на житлово-комунальні послуги</t>
  </si>
  <si>
    <t>Надання пільг багатодітним сім'ям на придбання твердого палива та скрапленого газу</t>
  </si>
  <si>
    <t>Здійснення соціальної роботи з вразливими категоріями населення</t>
  </si>
  <si>
    <t>Надання соціальних та реабілітаційних послуг громадянам похилого віку, інвалідам, дітям-інвалідам в установах соціального обслуговування</t>
  </si>
  <si>
    <t>Надання соціальних гарантій інвалідам,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t>
  </si>
  <si>
    <t>1050</t>
  </si>
  <si>
    <t>Організація та проведення громадських робіт</t>
  </si>
  <si>
    <t>0313200</t>
  </si>
  <si>
    <t>Соціальний захист ветеранів війни та праці</t>
  </si>
  <si>
    <t>Проведення спортивної роботи в регіоні</t>
  </si>
  <si>
    <t>Надання допомоги у вирішенні житлових питань</t>
  </si>
  <si>
    <t>0316320</t>
  </si>
  <si>
    <t>0316324</t>
  </si>
  <si>
    <t>Будівництво та придбання житла для окремих категорій населення</t>
  </si>
  <si>
    <t>0319180</t>
  </si>
  <si>
    <t>1170</t>
  </si>
  <si>
    <t>3500</t>
  </si>
  <si>
    <t>1070</t>
  </si>
  <si>
    <t>за рахунок субвенції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t>
  </si>
  <si>
    <t xml:space="preserve">за рахунок субвенції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
</t>
  </si>
  <si>
    <t>3200</t>
  </si>
  <si>
    <t>3202</t>
  </si>
  <si>
    <t>6320</t>
  </si>
  <si>
    <t>6324</t>
  </si>
  <si>
    <t>7450</t>
  </si>
  <si>
    <t>7410</t>
  </si>
  <si>
    <t>7810</t>
  </si>
  <si>
    <t>9110</t>
  </si>
  <si>
    <t>9180</t>
  </si>
  <si>
    <t>8600</t>
  </si>
  <si>
    <t>1190</t>
  </si>
  <si>
    <t>1200</t>
  </si>
  <si>
    <t>1220</t>
  </si>
  <si>
    <t>1230</t>
  </si>
  <si>
    <t>3140</t>
  </si>
  <si>
    <t>5011</t>
  </si>
  <si>
    <t>2010</t>
  </si>
  <si>
    <t>2180</t>
  </si>
  <si>
    <t>2220</t>
  </si>
  <si>
    <t>2211</t>
  </si>
  <si>
    <t>2020</t>
  </si>
  <si>
    <t>2170</t>
  </si>
  <si>
    <t>2050</t>
  </si>
  <si>
    <t>2140</t>
  </si>
  <si>
    <t>3011</t>
  </si>
  <si>
    <t>3012</t>
  </si>
  <si>
    <t>3013</t>
  </si>
  <si>
    <t>3014</t>
  </si>
  <si>
    <t>3015</t>
  </si>
  <si>
    <t>3016</t>
  </si>
  <si>
    <t>3021</t>
  </si>
  <si>
    <t>3022</t>
  </si>
  <si>
    <t>3023</t>
  </si>
  <si>
    <t>3025</t>
  </si>
  <si>
    <t>3026</t>
  </si>
  <si>
    <t>3041</t>
  </si>
  <si>
    <t>3042</t>
  </si>
  <si>
    <t>3043</t>
  </si>
  <si>
    <t>3044</t>
  </si>
  <si>
    <t>3045</t>
  </si>
  <si>
    <t>3046</t>
  </si>
  <si>
    <t>3047</t>
  </si>
  <si>
    <t>3048</t>
  </si>
  <si>
    <t>3049</t>
  </si>
  <si>
    <t>3080</t>
  </si>
  <si>
    <t>3400</t>
  </si>
  <si>
    <t>3201</t>
  </si>
  <si>
    <t>3131</t>
  </si>
  <si>
    <t>3132</t>
  </si>
  <si>
    <t>3160</t>
  </si>
  <si>
    <t>3104</t>
  </si>
  <si>
    <t>3105</t>
  </si>
  <si>
    <t>3181</t>
  </si>
  <si>
    <t>3240</t>
  </si>
  <si>
    <t>4060</t>
  </si>
  <si>
    <t>4070</t>
  </si>
  <si>
    <t>4090</t>
  </si>
  <si>
    <t>4100</t>
  </si>
  <si>
    <t>4200</t>
  </si>
  <si>
    <t>6010</t>
  </si>
  <si>
    <t>6021</t>
  </si>
  <si>
    <t>6060</t>
  </si>
  <si>
    <t>6650</t>
  </si>
  <si>
    <t>7470</t>
  </si>
  <si>
    <t>7310</t>
  </si>
  <si>
    <t>6051</t>
  </si>
  <si>
    <t>6310</t>
  </si>
  <si>
    <t>8010</t>
  </si>
  <si>
    <t>за рахунок субвенції з державного бюджету місцевим бюджетам на виплату допомоги сім'ям з дітьми, малозабезпеченим сім'ям, інвалідам з дитинства, дітям-інвалідам, тимчасової державної допомоги дітям та допомоги по догляду за інвалідами І чи ІІ групи внаслідок психічного розладу</t>
  </si>
  <si>
    <t>1060</t>
  </si>
  <si>
    <t>090407</t>
  </si>
  <si>
    <t>Компенсація населенню додаткових витрат на оплату послуг газопостачання, центрального опалення та централізованого постачання гарячої води</t>
  </si>
  <si>
    <t>1010</t>
  </si>
  <si>
    <t>090414</t>
  </si>
  <si>
    <t>Інші видатки на соціальний захист ветеранів війни та праці</t>
  </si>
  <si>
    <t>Програми і заходи центрів соціальних служб для сім'ї, дітей та молоді</t>
  </si>
  <si>
    <t>1020</t>
  </si>
  <si>
    <t>у т.ч.</t>
  </si>
  <si>
    <t>7612</t>
  </si>
  <si>
    <t>7211</t>
  </si>
  <si>
    <t>7212</t>
  </si>
  <si>
    <t>Служба у справах дітей Мелітопольської міської ради Запорізької області</t>
  </si>
  <si>
    <t>Відділ культури Мелітопольської міської ради Запорізької області</t>
  </si>
  <si>
    <t>0824</t>
  </si>
  <si>
    <t xml:space="preserve">Бібліотеки </t>
  </si>
  <si>
    <t xml:space="preserve">Музеї і виставки </t>
  </si>
  <si>
    <t>0828</t>
  </si>
  <si>
    <t>Палаци i будинки культури, клуби та iншi заклади клубного типу</t>
  </si>
  <si>
    <t>Школи естетичного виховання дітей</t>
  </si>
  <si>
    <t>0829</t>
  </si>
  <si>
    <t xml:space="preserve">Мелітопольський міський голова </t>
  </si>
  <si>
    <t xml:space="preserve">Начальник фінансового управління Мелітопольської міської ради </t>
  </si>
  <si>
    <t>Управління житлово-комунального господарства Мелітопольської міської ради Запорізької області</t>
  </si>
  <si>
    <t>0620</t>
  </si>
  <si>
    <t>0456</t>
  </si>
  <si>
    <t xml:space="preserve">Управління комунальною власністю Мелітопольської міської ради </t>
  </si>
  <si>
    <t>Відділ капітального будівництва Мелітопольської міської ради Запорізької області</t>
  </si>
  <si>
    <t>Фінансове управління Мелітопольської міської ради Запорізької області</t>
  </si>
  <si>
    <t>Резервний фонд</t>
  </si>
  <si>
    <t>РАЗОМ ВИДАТКІВ</t>
  </si>
  <si>
    <t>С.А. Мінько</t>
  </si>
  <si>
    <t>Код програмної класифікації видатків та кредитування місцевих бюджетів (КПКВК)</t>
  </si>
  <si>
    <t>Найменування</t>
  </si>
  <si>
    <t>2</t>
  </si>
  <si>
    <t>15=4+9</t>
  </si>
  <si>
    <t>0300000</t>
  </si>
  <si>
    <t>0310000</t>
  </si>
  <si>
    <t>0313202</t>
  </si>
  <si>
    <t>Надання фінансової підтримки громадським організаціям інвалідів і ветеранів, діяльністьяких має соціальну спрямованість</t>
  </si>
  <si>
    <t>Забезпечення надійного та безперебійного функціонування житлово-експлуатаційного господарства</t>
  </si>
  <si>
    <t>0317210</t>
  </si>
  <si>
    <t>Підтримка засобів масової інформації</t>
  </si>
  <si>
    <t>0317211</t>
  </si>
  <si>
    <t>Сприяння діяльності телебачення і радіомовлення</t>
  </si>
  <si>
    <t>0317212</t>
  </si>
  <si>
    <t>Підтримка періодичних видань (газет та журналів)</t>
  </si>
  <si>
    <t>Проведення заходів із землеустрою</t>
  </si>
  <si>
    <t>Сприяння розвитку малого та середнього підприємництва</t>
  </si>
  <si>
    <t>Внески до статутного капіталу суб"єктів господарювання</t>
  </si>
  <si>
    <t>0317810</t>
  </si>
  <si>
    <t>0317612</t>
  </si>
  <si>
    <t>0319110</t>
  </si>
  <si>
    <t>Цільовий фонд, утворений виконавчим комітетом Мелітопольської міської ради</t>
  </si>
  <si>
    <t>0317450</t>
  </si>
  <si>
    <t>0317470</t>
  </si>
  <si>
    <t>0317410</t>
  </si>
  <si>
    <t>Заходи з енергозбереження</t>
  </si>
  <si>
    <t>Фінансова підтримка об’єктів комунального господарства</t>
  </si>
  <si>
    <t>Забезпечення функціонування теплових мереж</t>
  </si>
  <si>
    <t xml:space="preserve"> Додаток №3 </t>
  </si>
  <si>
    <t>0318600</t>
  </si>
  <si>
    <t>Дошкільна освіта</t>
  </si>
  <si>
    <t>Надання загальної середньої освіти загальноосвітніми навчальними закладами (в т.ч. школою-дитячим садком, інтернатом при школі), спеціалізованими школами, ліцеями, гімназіями, колегіумами</t>
  </si>
  <si>
    <t xml:space="preserve"> за рахунок освітньої субвенції з державного бюджету місцевим бюджетам</t>
  </si>
  <si>
    <t>Надання загальної середньої освіти вечірніми (змінними) школами</t>
  </si>
  <si>
    <t>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t>
  </si>
  <si>
    <t>Надання позашкільної освіти позашкiльними закладами освiти, заходи iз позашкiльної роботи з дiтьми</t>
  </si>
  <si>
    <t xml:space="preserve">Методичне забезпечення діяльності навчальних закладів та інші заходи в галузі освіти </t>
  </si>
  <si>
    <t>Централiзоване ведення бухгалтерського обліку</t>
  </si>
  <si>
    <t>Здійснення централiзованого господарського обслуговування</t>
  </si>
  <si>
    <t>Надання допомоги дітям-сиротам та дітям, позбавленим батьківського піклування, яким виповнюється 18 років</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</si>
  <si>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</si>
  <si>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Проведення навчально-тренувальних зборів і змагань з олімпійських видів спорту</t>
  </si>
  <si>
    <t>Утримання та навчально-тренувальна робота комунальних дитячо-юнацьких спортивних шкіл</t>
  </si>
  <si>
    <t>Відділ охорони здоров'я Мелітопольської міської ради Запорізької області</t>
  </si>
  <si>
    <t>Інші освітні програми</t>
  </si>
  <si>
    <t>Багатопрофільна стаціонарна медична допомога населенню</t>
  </si>
  <si>
    <t>за рахунок медичної субвенції з державного бюджету місцевим бюджетам</t>
  </si>
  <si>
    <t>Багатопрофільна медична допомога населенню, що надається територіальними медичними об'єднаннями</t>
  </si>
  <si>
    <t>Лікарсько-акушерська допомога вагітним, породіллям та новонародженим</t>
  </si>
  <si>
    <t>Надання стоматологічної допомоги населенню</t>
  </si>
  <si>
    <t>Інформаційно-методичне та просвітницьке забезпечення в галузі охорони здоров"я</t>
  </si>
  <si>
    <t>Первинна медична допомога населенню</t>
  </si>
  <si>
    <t>Інші заходи в галузі охорони здоров"я</t>
  </si>
  <si>
    <t>Програма і централізовані заходи з імунопрофілактики</t>
  </si>
  <si>
    <t>Управління праці та соціального захисту населення  Мелітопольської міської ради Запорізької області</t>
  </si>
  <si>
    <t>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</si>
  <si>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 </t>
  </si>
  <si>
    <t>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t>
  </si>
  <si>
    <t>0180</t>
  </si>
  <si>
    <t>до рішення ___сесії Мелітопольської міської ради Запорізької області__скликання</t>
  </si>
  <si>
    <t>Надання субсидій населенню для відшкодування витрат на оплату житлово-комунальних послуг</t>
  </si>
  <si>
    <t>Надання пільг та субсидій населенню на придбання твердого та рідкого пічного побутового палива і скрапленого газу</t>
  </si>
  <si>
    <t>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t>
  </si>
  <si>
    <t>Надання субсидій населенню для відшкодування витрат на придбання твердого та рідкого пічного побутового палива і скрапленого газу</t>
  </si>
  <si>
    <t>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t>
  </si>
  <si>
    <t>Надання допомоги сім'ям з дітьми, малозабезпеченим сім'ям, інвалідам з дитинства, дітям-інвалідам та тимчасової допомоги дітям</t>
  </si>
  <si>
    <t>Надання допомоги у зв"язку з вагітністю і пологами</t>
  </si>
  <si>
    <t>Надання допомоги при народженні дитини</t>
  </si>
  <si>
    <t>Надання допомоги на дітей, над якими встановлено опіку чи піклування</t>
  </si>
  <si>
    <t>Надання допомоги на дітей одиноким матерям</t>
  </si>
  <si>
    <t>Надання тимчасової державної допомоги дітям</t>
  </si>
  <si>
    <t>Надання допомоги при усиновленні дитини</t>
  </si>
  <si>
    <t>Надання державної соціальної допомоги малозабезпеченим сім"ям</t>
  </si>
  <si>
    <t>Розподіл видатків бюджету м. Мелітополя на _2017_ рік</t>
  </si>
  <si>
    <t>0922</t>
  </si>
  <si>
    <t>Надання допомоги на догляд за інвалідом I чи II групи внаслідок психічного розладу </t>
  </si>
  <si>
    <t>Надання державної соціальної допомоги інвалідам з дитинства та дітям-інвалідам</t>
  </si>
  <si>
    <t>Центри соціальних служб для сім"ї, дітей та молоді</t>
  </si>
  <si>
    <t>Забезпечення соціальними послугами за місцем проживання громадян, які не здатні до самообслуговування у зв"язку з похілим віком, хворобою, інвалідністю</t>
  </si>
  <si>
    <t>Забезпечення соціальними послугами громадян похилого віку, інвалідів, дітей-інвалідів, хворих, які не здатні до самообслуговування і потребують сторонньої допомоги, фізичними особами</t>
  </si>
  <si>
    <t>Надання реабілітаційних послуг інвалідам та дітям-інвалідам</t>
  </si>
  <si>
    <t>Відділ культури Мелітопольської міської ради</t>
  </si>
  <si>
    <t>Керівництво і управління у сфері культури</t>
  </si>
  <si>
    <t>Інші культурно-освітні заклади та заходи</t>
  </si>
  <si>
    <t>Управління комунального господарства Мелітопольської міської ради Запорізької області</t>
  </si>
  <si>
    <t>Капітальний ремонт об"єктів житлового господарства</t>
  </si>
  <si>
    <t xml:space="preserve">Капiтальний ремонт житлового фонду </t>
  </si>
  <si>
    <t>Благоустрiй мiста</t>
  </si>
  <si>
    <t>Забезпечення збору та вивезення сміття і відходів, надійної та безперебійної експлуатації каналізаційних систем</t>
  </si>
  <si>
    <t>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t>
  </si>
  <si>
    <t>Утримання та розвиток інфраструктури доріг</t>
  </si>
  <si>
    <t>Реалізація заходів щодо інвестиційного розвитку території</t>
  </si>
  <si>
    <t>Я.В. Чабан</t>
  </si>
  <si>
    <t>від «_____»_________ №____</t>
  </si>
  <si>
    <t>(грн.)</t>
  </si>
  <si>
    <t>Код функціональної класифікації видатків та кредитування бюджету</t>
  </si>
  <si>
    <t>Загальний фонд</t>
  </si>
  <si>
    <t>Спеціальний фонд</t>
  </si>
  <si>
    <t>Разом</t>
  </si>
  <si>
    <t>Всього</t>
  </si>
  <si>
    <t>видатки споживання</t>
  </si>
  <si>
    <t>з  них</t>
  </si>
  <si>
    <t>видатки розвитку</t>
  </si>
  <si>
    <r>
      <t>Всього</t>
    </r>
    <r>
      <rPr>
        <sz val="9"/>
        <rFont val="Times New Roman"/>
        <family val="1"/>
        <charset val="204"/>
      </rPr>
      <t xml:space="preserve"> </t>
    </r>
  </si>
  <si>
    <t>оплата праці</t>
  </si>
  <si>
    <t>комунальні послуги та енергоносії</t>
  </si>
  <si>
    <t>бюджет розвитку</t>
  </si>
  <si>
    <t>Виконавчий комітет Мелітопольської міської ради Запорізької області</t>
  </si>
  <si>
    <t>0111</t>
  </si>
  <si>
    <t>1090</t>
  </si>
  <si>
    <t>Інші видатки на соціальний захист населення</t>
  </si>
  <si>
    <t>1030</t>
  </si>
  <si>
    <t>0610</t>
  </si>
  <si>
    <t>0830</t>
  </si>
  <si>
    <t>0421</t>
  </si>
  <si>
    <t>0490</t>
  </si>
  <si>
    <t>0470</t>
  </si>
  <si>
    <t>0511</t>
  </si>
  <si>
    <t>0320</t>
  </si>
  <si>
    <t>Видатки на запобігання та ліквідацію надзвичайних ситуацій та наслідків стихійного лиха</t>
  </si>
  <si>
    <t>0220</t>
  </si>
  <si>
    <t>Заходи у сфері захисту населення і територій від надзвичайних ситуацій техногенного та природного характеру характеру</t>
  </si>
  <si>
    <t>Охорона та раціональне використання природних ресурсів</t>
  </si>
  <si>
    <t>0133</t>
  </si>
  <si>
    <t>Інші видатки</t>
  </si>
  <si>
    <t>Управління освіти Мелітопольської міської ради Запорізької області</t>
  </si>
  <si>
    <t>0910</t>
  </si>
  <si>
    <t>0921</t>
  </si>
  <si>
    <t>0960</t>
  </si>
  <si>
    <t>0990</t>
  </si>
  <si>
    <t>Забезпечення належних умов для виховання та розвитку дітей-сиріт і дітей, позбавлених батьківського піклування, в дитячих будинках (у т. ч. сімейного типу, прийомних сім'ях), в сім'ях патронатного вихователя</t>
  </si>
  <si>
    <t>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через хворобу або за вислугою років 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пенсіонерам з числа слідчих прокуратури;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звільненим з військової служби особам, які стали інвалідами під час проходження військової служби; батькам та членам сімей військовослужбовців, військовослужбовців Державної служби спеціального зв'язку та захисту інформації України, які загинули (померли) або пропали безвісти під час проходження військової служби;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житлово-комунальні послуги</t>
  </si>
  <si>
    <t>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у зв'язку з хворобою або вислугою років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придбання твердого палива</t>
  </si>
  <si>
    <t>3143</t>
  </si>
  <si>
    <t>Інші заходи та заклади молодіжної політики</t>
  </si>
  <si>
    <t>Розвиток дитячо-юнацького та резервного спорту</t>
  </si>
  <si>
    <t>5031</t>
  </si>
  <si>
    <t>5040</t>
  </si>
  <si>
    <t>Підтримка і розвиток спортивної інфраструктури</t>
  </si>
  <si>
    <t>5041</t>
  </si>
  <si>
    <t>Утримання комунальних спортивних споруд</t>
  </si>
  <si>
    <t>Реалізація державної політики у молодіжній сфері</t>
  </si>
  <si>
    <t>Керівництво і управління у відповідній сфері у містах республіканського Автономної Республіки Крим та обласного значення</t>
  </si>
  <si>
    <t>5010</t>
  </si>
  <si>
    <t>5030</t>
  </si>
  <si>
    <t>2210</t>
  </si>
  <si>
    <t>3010</t>
  </si>
  <si>
    <t>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безоплатне користування житлом, опаленням та освітленням</t>
  </si>
  <si>
    <t>3020</t>
  </si>
  <si>
    <t>Надання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t>
  </si>
  <si>
    <t>3040</t>
  </si>
  <si>
    <t>3130</t>
  </si>
  <si>
    <t>3100</t>
  </si>
  <si>
    <t>3180</t>
  </si>
  <si>
    <t>6020</t>
  </si>
  <si>
    <t>6050</t>
  </si>
  <si>
    <t>6120</t>
  </si>
  <si>
    <t>Інші субвенції</t>
  </si>
  <si>
    <t>8800</t>
  </si>
  <si>
    <t>8370</t>
  </si>
  <si>
    <t>Субвенція з місцевого бюджету державному бюджету на виконання програм соціально-економічного та культурного розвитку регіонів</t>
  </si>
  <si>
    <t>3030</t>
  </si>
  <si>
    <t>Надання пільг з оплати послуг зв’язку та інших передбачених законодавством пільг (крім пільг на одержання ліків, зубопротезування, забезпечення продуктами харчування,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та компенсації за пільговий проїзд окремих категорій громадян</t>
  </si>
  <si>
    <t>3031</t>
  </si>
  <si>
    <t>Надання інших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t>
  </si>
  <si>
    <t>3033</t>
  </si>
  <si>
    <t>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t>
  </si>
  <si>
    <t>3034</t>
  </si>
  <si>
    <t>3037</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</si>
  <si>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</si>
  <si>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</si>
  <si>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Методичне забезпечення діяльності навчальних закладів та інші заходи в галузі освіти</t>
  </si>
  <si>
    <t xml:space="preserve"> за рахунок субвенції з державного бюджету місцевим бюджетам на надання державної підтримки особам з особливими освітніми потребами</t>
  </si>
  <si>
    <t>4019110</t>
  </si>
  <si>
    <t>0310170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</si>
  <si>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 та їх виконавчих комітетів</t>
  </si>
  <si>
    <t>за рахунок субвенції з державного бюджету місцевим бюджетам на відшкодування вартості лікарських засобів для лікування окремих захворювань</t>
  </si>
  <si>
    <t>"Про внесення змін до рішення 26 сесії Мелітопольської міської ради VII скликання від 21.12.2016 №5 "Про міський бюджет  на 2017 рік"</t>
  </si>
  <si>
    <t>за рахунок залишку коштів освітньої субвенції з державного бюджету місцевим бюджетам, що утворилася на початок бюджетного періоду (обл.бюджет)</t>
  </si>
  <si>
    <t>6100</t>
  </si>
  <si>
    <t>Впровадження засобів обліку витрат та регулювання споживання води та теплової енергії</t>
  </si>
  <si>
    <t>0170</t>
  </si>
  <si>
    <t>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t>
  </si>
  <si>
    <t>0640</t>
  </si>
  <si>
    <t>4516320</t>
  </si>
  <si>
    <t>4516324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</si>
</sst>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4" x14ac:knownFonts="1">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Times New Roman"/>
      <family val="1"/>
      <charset val="204"/>
    </font>
    <font>
      <b/>
      <sz val="8"/>
      <name val="Times New Roman"/>
      <family val="1"/>
      <charset val="204"/>
    </font>
    <font>
      <sz val="8"/>
      <name val="Times New Roman"/>
      <family val="1"/>
      <charset val="204"/>
    </font>
    <font>
      <b/>
      <sz val="10"/>
      <name val="Times New Roman"/>
      <family val="1"/>
      <charset val="204"/>
    </font>
    <font>
      <b/>
      <sz val="13.5"/>
      <name val="Times New Roman"/>
      <family val="1"/>
      <charset val="204"/>
    </font>
    <font>
      <sz val="11"/>
      <name val="Times New Roman"/>
      <family val="1"/>
      <charset val="204"/>
    </font>
    <font>
      <sz val="9"/>
      <name val="Times New Roman"/>
      <family val="1"/>
      <charset val="204"/>
    </font>
    <font>
      <sz val="9"/>
      <name val="Bookman Old Style"/>
      <family val="1"/>
      <charset val="204"/>
    </font>
    <font>
      <b/>
      <sz val="8"/>
      <name val="Arial"/>
      <family val="2"/>
      <charset val="204"/>
    </font>
    <font>
      <b/>
      <sz val="8"/>
      <color indexed="8"/>
      <name val="Arial"/>
      <family val="2"/>
      <charset val="204"/>
    </font>
    <font>
      <b/>
      <sz val="10"/>
      <name val="Arial"/>
      <family val="2"/>
      <charset val="204"/>
    </font>
    <font>
      <sz val="8"/>
      <name val="Arial"/>
      <family val="2"/>
      <charset val="204"/>
    </font>
    <font>
      <sz val="8"/>
      <color indexed="8"/>
      <name val="Arial"/>
      <family val="2"/>
      <charset val="204"/>
    </font>
    <font>
      <sz val="10"/>
      <name val="Arial"/>
      <family val="2"/>
      <charset val="204"/>
    </font>
    <font>
      <sz val="8"/>
      <name val="Arial Cyr"/>
      <family val="2"/>
      <charset val="204"/>
    </font>
    <font>
      <sz val="10"/>
      <name val="Arial"/>
      <family val="2"/>
    </font>
    <font>
      <sz val="7"/>
      <name val="Times New Roman"/>
      <family val="1"/>
      <charset val="204"/>
    </font>
    <font>
      <b/>
      <sz val="10"/>
      <name val="Arial Cyr"/>
      <family val="2"/>
      <charset val="204"/>
    </font>
    <font>
      <i/>
      <sz val="8"/>
      <color indexed="8"/>
      <name val="Arial"/>
      <family val="2"/>
      <charset val="204"/>
    </font>
    <font>
      <sz val="10"/>
      <color indexed="8"/>
      <name val="Arial"/>
      <family val="2"/>
      <charset val="204"/>
    </font>
    <font>
      <b/>
      <sz val="10"/>
      <color indexed="8"/>
      <name val="Arial"/>
      <family val="2"/>
      <charset val="204"/>
    </font>
    <font>
      <sz val="10"/>
      <name val="Arial Cyr"/>
      <family val="2"/>
      <charset val="204"/>
    </font>
    <font>
      <i/>
      <sz val="10"/>
      <color indexed="8"/>
      <name val="Arial"/>
      <family val="2"/>
      <charset val="204"/>
    </font>
    <font>
      <i/>
      <sz val="10"/>
      <name val="Arial"/>
      <family val="2"/>
      <charset val="204"/>
    </font>
    <font>
      <i/>
      <sz val="10"/>
      <name val="Arial Cyr"/>
      <family val="2"/>
      <charset val="204"/>
    </font>
    <font>
      <b/>
      <i/>
      <sz val="10"/>
      <name val="Arial Cyr"/>
      <family val="2"/>
      <charset val="204"/>
    </font>
    <font>
      <b/>
      <i/>
      <sz val="10"/>
      <name val="Arial"/>
      <family val="2"/>
      <charset val="204"/>
    </font>
    <font>
      <b/>
      <i/>
      <sz val="10"/>
      <color indexed="8"/>
      <name val="Arial"/>
      <family val="2"/>
      <charset val="204"/>
    </font>
    <font>
      <b/>
      <i/>
      <sz val="10"/>
      <name val="Times New Roman"/>
      <family val="1"/>
      <charset val="204"/>
    </font>
    <font>
      <b/>
      <i/>
      <sz val="8"/>
      <name val="Arial"/>
      <family val="2"/>
      <charset val="204"/>
    </font>
    <font>
      <i/>
      <sz val="10"/>
      <name val="Times New Roman"/>
      <family val="1"/>
      <charset val="204"/>
    </font>
    <font>
      <i/>
      <sz val="8"/>
      <name val="Arial"/>
      <family val="2"/>
      <charset val="204"/>
    </font>
    <font>
      <i/>
      <sz val="12"/>
      <name val="Times New Roman"/>
      <family val="1"/>
      <charset val="204"/>
    </font>
    <font>
      <i/>
      <sz val="10"/>
      <name val="Arial Cyr"/>
      <charset val="204"/>
    </font>
    <font>
      <b/>
      <sz val="10"/>
      <name val="Arial Cyr"/>
      <charset val="204"/>
    </font>
    <font>
      <sz val="12"/>
      <name val="Times New Roman"/>
      <family val="1"/>
      <charset val="204"/>
    </font>
    <font>
      <sz val="10"/>
      <name val="Arial Cyr"/>
      <charset val="204"/>
    </font>
  </fonts>
  <fills count="15">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3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3"/>
      </top>
      <bottom style="thin">
        <color indexed="63"/>
      </bottom>
      <diagonal/>
    </border>
    <border>
      <left/>
      <right style="medium">
        <color indexed="63"/>
      </right>
      <top/>
      <bottom style="thin">
        <color indexed="63"/>
      </bottom>
      <diagonal/>
    </border>
    <border>
      <left style="medium">
        <color indexed="63"/>
      </left>
      <right style="thin">
        <color indexed="63"/>
      </right>
      <top style="thin">
        <color indexed="63"/>
      </top>
      <bottom style="thin">
        <color indexed="63"/>
      </bottom>
      <diagonal/>
    </border>
    <border>
      <left/>
      <right style="thin">
        <color indexed="63"/>
      </right>
      <top style="thin">
        <color indexed="63"/>
      </top>
      <bottom style="thin">
        <color indexed="63"/>
      </bottom>
      <diagonal/>
    </border>
    <border>
      <left style="thin">
        <color indexed="63"/>
      </left>
      <right style="medium">
        <color indexed="63"/>
      </right>
      <top style="thin">
        <color indexed="63"/>
      </top>
      <bottom style="thin">
        <color indexed="63"/>
      </bottom>
      <diagonal/>
    </border>
    <border>
      <left style="medium">
        <color indexed="63"/>
      </left>
      <right style="thin">
        <color indexed="63"/>
      </right>
      <top style="thin">
        <color indexed="63"/>
      </top>
      <bottom/>
      <diagonal/>
    </border>
    <border>
      <left/>
      <right style="thin">
        <color indexed="63"/>
      </right>
      <top style="thin">
        <color indexed="63"/>
      </top>
      <bottom/>
      <diagonal/>
    </border>
    <border>
      <left style="thin">
        <color indexed="63"/>
      </left>
      <right style="thin">
        <color indexed="63"/>
      </right>
      <top style="thin">
        <color indexed="63"/>
      </top>
      <bottom/>
      <diagonal/>
    </border>
    <border>
      <left style="medium">
        <color indexed="63"/>
      </left>
      <right/>
      <top style="thin">
        <color indexed="63"/>
      </top>
      <bottom style="thin">
        <color indexed="63"/>
      </bottom>
      <diagonal/>
    </border>
    <border>
      <left/>
      <right/>
      <top/>
      <bottom style="thin">
        <color indexed="63"/>
      </bottom>
      <diagonal/>
    </border>
    <border>
      <left style="medium">
        <color indexed="63"/>
      </left>
      <right style="thin">
        <color indexed="63"/>
      </right>
      <top style="thin">
        <color indexed="63"/>
      </top>
      <bottom style="medium">
        <color indexed="63"/>
      </bottom>
      <diagonal/>
    </border>
    <border>
      <left/>
      <right style="thin">
        <color indexed="63"/>
      </right>
      <top style="thin">
        <color indexed="63"/>
      </top>
      <bottom style="medium">
        <color indexed="63"/>
      </bottom>
      <diagonal/>
    </border>
    <border>
      <left style="thin">
        <color indexed="63"/>
      </left>
      <right style="thin">
        <color indexed="63"/>
      </right>
      <top style="thin">
        <color indexed="63"/>
      </top>
      <bottom style="medium">
        <color indexed="63"/>
      </bottom>
      <diagonal/>
    </border>
    <border>
      <left style="thin">
        <color indexed="63"/>
      </left>
      <right/>
      <top/>
      <bottom/>
      <diagonal/>
    </border>
    <border>
      <left style="thin">
        <color indexed="64"/>
      </left>
      <right style="thin">
        <color indexed="64"/>
      </right>
      <top style="thin">
        <color indexed="64"/>
      </top>
      <bottom style="thin">
        <color indexed="64"/>
      </bottom>
      <diagonal/>
    </border>
    <border>
      <left/>
      <right/>
      <top style="thin">
        <color indexed="63"/>
      </top>
      <bottom/>
      <diagonal/>
    </border>
    <border>
      <left style="thin">
        <color indexed="63"/>
      </left>
      <right/>
      <top style="thin">
        <color indexed="63"/>
      </top>
      <bottom style="thin">
        <color indexed="63"/>
      </bottom>
      <diagonal/>
    </border>
    <border>
      <left/>
      <right style="medium">
        <color indexed="63"/>
      </right>
      <top style="thin">
        <color indexed="63"/>
      </top>
      <bottom style="thin">
        <color indexed="63"/>
      </bottom>
      <diagonal/>
    </border>
    <border>
      <left style="thin">
        <color indexed="63"/>
      </left>
      <right style="thin">
        <color indexed="63"/>
      </right>
      <top style="thin">
        <color indexed="63"/>
      </top>
      <bottom style="thin">
        <color indexed="64"/>
      </bottom>
      <diagonal/>
    </border>
    <border>
      <left style="thin">
        <color indexed="63"/>
      </left>
      <right style="thin">
        <color indexed="63"/>
      </right>
      <top/>
      <bottom style="thin">
        <color indexed="63"/>
      </bottom>
      <diagonal/>
    </border>
    <border>
      <left style="thin">
        <color indexed="63"/>
      </left>
      <right style="medium">
        <color indexed="63"/>
      </right>
      <top style="thin">
        <color indexed="63"/>
      </top>
      <bottom style="thin">
        <color indexed="64"/>
      </bottom>
      <diagonal/>
    </border>
    <border>
      <left/>
      <right style="medium">
        <color indexed="63"/>
      </right>
      <top style="thin">
        <color indexed="63"/>
      </top>
      <bottom style="thin">
        <color indexed="64"/>
      </bottom>
      <diagonal/>
    </border>
    <border>
      <left style="medium">
        <color indexed="63"/>
      </left>
      <right style="thin">
        <color indexed="63"/>
      </right>
      <top style="medium">
        <color indexed="63"/>
      </top>
      <bottom style="thin">
        <color indexed="63"/>
      </bottom>
      <diagonal/>
    </border>
    <border>
      <left style="thin">
        <color indexed="63"/>
      </left>
      <right style="thin">
        <color indexed="63"/>
      </right>
      <top style="medium">
        <color indexed="63"/>
      </top>
      <bottom style="thin">
        <color indexed="63"/>
      </bottom>
      <diagonal/>
    </border>
    <border>
      <left style="thin">
        <color indexed="63"/>
      </left>
      <right style="medium">
        <color indexed="63"/>
      </right>
      <top style="medium">
        <color indexed="63"/>
      </top>
      <bottom style="thin">
        <color indexed="63"/>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38"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182">
    <xf numFmtId="0" fontId="0" fillId="0" borderId="0" xfId="0"/>
    <xf numFmtId="49" fontId="17" fillId="0" borderId="0" xfId="0" applyNumberFormat="1" applyFont="1" applyAlignment="1">
      <alignment horizontal="center" vertical="center"/>
    </xf>
    <xf numFmtId="0" fontId="0" fillId="0" borderId="0" xfId="0" applyAlignment="1">
      <alignment vertical="center"/>
    </xf>
    <xf numFmtId="0" fontId="18" fillId="0" borderId="0" xfId="0" applyFont="1" applyAlignment="1">
      <alignment horizontal="justify" vertical="center"/>
    </xf>
    <xf numFmtId="0" fontId="19" fillId="0" borderId="0" xfId="0" applyFont="1" applyAlignment="1">
      <alignment horizontal="justify" vertical="center"/>
    </xf>
    <xf numFmtId="0" fontId="17" fillId="0" borderId="0" xfId="0" applyFont="1" applyAlignment="1">
      <alignment horizontal="justify" vertical="center"/>
    </xf>
    <xf numFmtId="0" fontId="17" fillId="0" borderId="0" xfId="0" applyFont="1" applyAlignment="1">
      <alignment horizontal="justify"/>
    </xf>
    <xf numFmtId="0" fontId="0" fillId="0" borderId="0" xfId="0" applyFill="1"/>
    <xf numFmtId="0" fontId="27" fillId="0" borderId="2" xfId="0" applyFont="1" applyBorder="1" applyAlignment="1">
      <alignment horizontal="right" wrapText="1"/>
    </xf>
    <xf numFmtId="0" fontId="30" fillId="0" borderId="2" xfId="0" applyFont="1" applyBorder="1" applyAlignment="1">
      <alignment horizontal="right" wrapText="1"/>
    </xf>
    <xf numFmtId="0" fontId="27" fillId="0" borderId="2" xfId="0" applyFont="1" applyBorder="1" applyAlignment="1">
      <alignment horizontal="right"/>
    </xf>
    <xf numFmtId="0" fontId="30" fillId="0" borderId="2" xfId="0" applyFont="1" applyBorder="1" applyAlignment="1">
      <alignment horizontal="right"/>
    </xf>
    <xf numFmtId="49" fontId="29" fillId="0" borderId="2" xfId="0" applyNumberFormat="1" applyFont="1" applyBorder="1" applyAlignment="1" applyProtection="1">
      <alignment horizontal="center" vertical="center" wrapText="1"/>
      <protection locked="0"/>
    </xf>
    <xf numFmtId="0" fontId="30" fillId="0" borderId="2" xfId="0" applyFont="1" applyFill="1" applyBorder="1" applyAlignment="1">
      <alignment horizontal="right"/>
    </xf>
    <xf numFmtId="0" fontId="27" fillId="0" borderId="2" xfId="0" applyFont="1" applyFill="1" applyBorder="1" applyAlignment="1">
      <alignment horizontal="right" wrapText="1"/>
    </xf>
    <xf numFmtId="0" fontId="30" fillId="0" borderId="2" xfId="0" applyFont="1" applyFill="1" applyBorder="1" applyAlignment="1">
      <alignment horizontal="right" wrapText="1"/>
    </xf>
    <xf numFmtId="49" fontId="29" fillId="0" borderId="10" xfId="0" applyNumberFormat="1" applyFont="1" applyBorder="1" applyAlignment="1" applyProtection="1">
      <alignment horizontal="center" vertical="center" wrapText="1"/>
      <protection locked="0"/>
    </xf>
    <xf numFmtId="49" fontId="29" fillId="0" borderId="11" xfId="0" applyNumberFormat="1" applyFont="1" applyFill="1" applyBorder="1" applyAlignment="1" applyProtection="1">
      <alignment horizontal="center" vertical="center" wrapText="1"/>
      <protection locked="0"/>
    </xf>
    <xf numFmtId="0" fontId="30" fillId="0" borderId="0" xfId="0" applyFont="1"/>
    <xf numFmtId="0" fontId="32" fillId="0" borderId="0" xfId="0" applyFont="1" applyAlignment="1">
      <alignment wrapText="1"/>
    </xf>
    <xf numFmtId="0" fontId="18" fillId="0" borderId="0" xfId="0" applyFont="1" applyAlignment="1"/>
    <xf numFmtId="0" fontId="23" fillId="0" borderId="2" xfId="0" applyFont="1" applyBorder="1" applyAlignment="1">
      <alignment horizontal="center" wrapText="1"/>
    </xf>
    <xf numFmtId="0" fontId="33" fillId="0" borderId="12" xfId="0" applyFont="1" applyBorder="1" applyAlignment="1">
      <alignment horizontal="center" vertical="center" wrapText="1"/>
    </xf>
    <xf numFmtId="49" fontId="33" fillId="0" borderId="13" xfId="0" applyNumberFormat="1" applyFont="1" applyBorder="1" applyAlignment="1">
      <alignment horizontal="center" vertical="center" wrapText="1"/>
    </xf>
    <xf numFmtId="0" fontId="33" fillId="0" borderId="2" xfId="0" applyFont="1" applyBorder="1" applyAlignment="1">
      <alignment horizontal="center" vertical="center" wrapText="1"/>
    </xf>
    <xf numFmtId="0" fontId="33" fillId="0" borderId="2" xfId="0" applyFont="1" applyBorder="1" applyAlignment="1">
      <alignment horizontal="center" vertical="top" wrapText="1"/>
    </xf>
    <xf numFmtId="0" fontId="33" fillId="0" borderId="14" xfId="0" applyFont="1" applyBorder="1" applyAlignment="1">
      <alignment horizontal="center" vertical="top" wrapText="1"/>
    </xf>
    <xf numFmtId="0" fontId="0" fillId="0" borderId="0" xfId="0" applyAlignment="1">
      <alignment horizontal="center"/>
    </xf>
    <xf numFmtId="49" fontId="34" fillId="0" borderId="12" xfId="0" applyNumberFormat="1" applyFont="1" applyBorder="1" applyAlignment="1">
      <alignment horizontal="right" vertical="center"/>
    </xf>
    <xf numFmtId="49" fontId="20" fillId="0" borderId="13" xfId="0" applyNumberFormat="1" applyFont="1" applyBorder="1" applyAlignment="1">
      <alignment horizontal="center" vertical="center"/>
    </xf>
    <xf numFmtId="49" fontId="25" fillId="0" borderId="2" xfId="0" applyNumberFormat="1" applyFont="1" applyBorder="1" applyAlignment="1" applyProtection="1">
      <alignment horizontal="center" vertical="center" wrapText="1"/>
      <protection locked="0"/>
    </xf>
    <xf numFmtId="49" fontId="0" fillId="0" borderId="12" xfId="0" applyNumberFormat="1" applyFont="1" applyBorder="1" applyAlignment="1">
      <alignment horizontal="right" vertical="center"/>
    </xf>
    <xf numFmtId="49" fontId="17" fillId="0" borderId="13" xfId="0" applyNumberFormat="1" applyFont="1" applyBorder="1" applyAlignment="1">
      <alignment horizontal="center" vertical="center"/>
    </xf>
    <xf numFmtId="49" fontId="28" fillId="0" borderId="2" xfId="0" applyNumberFormat="1" applyFont="1" applyFill="1" applyBorder="1" applyAlignment="1" applyProtection="1">
      <alignment horizontal="center" vertical="center" wrapText="1"/>
      <protection locked="0"/>
    </xf>
    <xf numFmtId="49" fontId="28" fillId="0" borderId="2" xfId="0" applyNumberFormat="1" applyFont="1" applyBorder="1" applyAlignment="1">
      <alignment horizontal="center" vertical="center"/>
    </xf>
    <xf numFmtId="49" fontId="28" fillId="0" borderId="2" xfId="0" applyNumberFormat="1" applyFont="1" applyBorder="1" applyAlignment="1" applyProtection="1">
      <alignment horizontal="center" vertical="center" wrapText="1"/>
      <protection locked="0"/>
    </xf>
    <xf numFmtId="0" fontId="34" fillId="0" borderId="12" xfId="0" applyFont="1" applyBorder="1" applyAlignment="1">
      <alignment vertical="center"/>
    </xf>
    <xf numFmtId="49" fontId="26" fillId="0" borderId="2" xfId="0" applyNumberFormat="1" applyFont="1" applyBorder="1" applyAlignment="1" applyProtection="1">
      <alignment horizontal="center" vertical="center" wrapText="1"/>
      <protection locked="0"/>
    </xf>
    <xf numFmtId="0" fontId="0" fillId="0" borderId="12" xfId="0" applyBorder="1" applyAlignment="1">
      <alignment vertical="center"/>
    </xf>
    <xf numFmtId="0" fontId="27" fillId="0" borderId="2" xfId="0" applyFont="1" applyFill="1" applyBorder="1" applyAlignment="1">
      <alignment horizontal="right"/>
    </xf>
    <xf numFmtId="49" fontId="28" fillId="0" borderId="2" xfId="0" applyNumberFormat="1" applyFont="1" applyFill="1" applyBorder="1" applyAlignment="1">
      <alignment horizontal="center" vertical="center"/>
    </xf>
    <xf numFmtId="0" fontId="34" fillId="0" borderId="0" xfId="0" applyFont="1"/>
    <xf numFmtId="49" fontId="29" fillId="0" borderId="2" xfId="0" applyNumberFormat="1" applyFont="1" applyFill="1" applyBorder="1" applyAlignment="1" applyProtection="1">
      <alignment horizontal="center" vertical="center" wrapText="1"/>
      <protection locked="0"/>
    </xf>
    <xf numFmtId="0" fontId="0" fillId="0" borderId="12" xfId="0" applyFill="1" applyBorder="1" applyAlignment="1">
      <alignment vertical="center"/>
    </xf>
    <xf numFmtId="49" fontId="17" fillId="0" borderId="13" xfId="0" applyNumberFormat="1" applyFont="1" applyFill="1" applyBorder="1" applyAlignment="1">
      <alignment horizontal="center" vertical="center"/>
    </xf>
    <xf numFmtId="49" fontId="28" fillId="0" borderId="2" xfId="0" applyNumberFormat="1" applyFont="1" applyBorder="1" applyAlignment="1" applyProtection="1">
      <alignment horizontal="center" vertical="center"/>
      <protection locked="0"/>
    </xf>
    <xf numFmtId="0" fontId="0" fillId="0" borderId="2" xfId="0" applyFill="1" applyBorder="1" applyAlignment="1">
      <alignment vertical="center"/>
    </xf>
    <xf numFmtId="49" fontId="17" fillId="0" borderId="2" xfId="0" applyNumberFormat="1" applyFont="1" applyFill="1" applyBorder="1" applyAlignment="1">
      <alignment horizontal="center" vertical="center"/>
    </xf>
    <xf numFmtId="0" fontId="34" fillId="0" borderId="12" xfId="0" applyFont="1" applyFill="1" applyBorder="1" applyAlignment="1">
      <alignment vertical="center"/>
    </xf>
    <xf numFmtId="49" fontId="20" fillId="0" borderId="13" xfId="0" applyNumberFormat="1" applyFont="1" applyFill="1" applyBorder="1" applyAlignment="1">
      <alignment horizontal="center" vertical="center"/>
    </xf>
    <xf numFmtId="49" fontId="25" fillId="0" borderId="2" xfId="0" applyNumberFormat="1" applyFont="1" applyFill="1" applyBorder="1" applyAlignment="1" applyProtection="1">
      <alignment horizontal="center" vertical="center" wrapText="1"/>
      <protection locked="0"/>
    </xf>
    <xf numFmtId="49" fontId="26" fillId="0" borderId="2" xfId="0" applyNumberFormat="1" applyFont="1" applyFill="1" applyBorder="1" applyAlignment="1" applyProtection="1">
      <alignment horizontal="center" vertical="center" wrapText="1"/>
      <protection locked="0"/>
    </xf>
    <xf numFmtId="0" fontId="29" fillId="0" borderId="2" xfId="0" applyFont="1" applyBorder="1" applyAlignment="1" applyProtection="1">
      <alignment horizontal="center" vertical="center" wrapText="1"/>
      <protection locked="0"/>
    </xf>
    <xf numFmtId="0" fontId="0" fillId="0" borderId="15" xfId="0" applyBorder="1" applyAlignment="1">
      <alignment vertical="center"/>
    </xf>
    <xf numFmtId="49" fontId="17" fillId="0" borderId="16" xfId="0" applyNumberFormat="1" applyFont="1" applyBorder="1" applyAlignment="1">
      <alignment horizontal="center" vertical="center"/>
    </xf>
    <xf numFmtId="49" fontId="29" fillId="0" borderId="17" xfId="0" applyNumberFormat="1" applyFont="1" applyBorder="1" applyAlignment="1" applyProtection="1">
      <alignment horizontal="center" vertical="center" wrapText="1"/>
      <protection locked="0"/>
    </xf>
    <xf numFmtId="0" fontId="0" fillId="0" borderId="18" xfId="0" applyBorder="1" applyAlignment="1">
      <alignment vertical="center"/>
    </xf>
    <xf numFmtId="49" fontId="29" fillId="0" borderId="19" xfId="0" applyNumberFormat="1" applyFont="1" applyFill="1" applyBorder="1" applyAlignment="1" applyProtection="1">
      <alignment horizontal="center" vertical="center" wrapText="1"/>
      <protection locked="0"/>
    </xf>
    <xf numFmtId="0" fontId="0" fillId="0" borderId="20" xfId="0" applyBorder="1" applyAlignment="1">
      <alignment vertical="center"/>
    </xf>
    <xf numFmtId="49" fontId="17" fillId="0" borderId="21" xfId="0" applyNumberFormat="1" applyFont="1" applyBorder="1" applyAlignment="1">
      <alignment horizontal="center" vertical="center"/>
    </xf>
    <xf numFmtId="0" fontId="25" fillId="0" borderId="22" xfId="0" applyFont="1" applyBorder="1" applyAlignment="1" applyProtection="1">
      <alignment horizontal="center" vertical="center"/>
      <protection locked="0"/>
    </xf>
    <xf numFmtId="0" fontId="27" fillId="0" borderId="22" xfId="0" applyFont="1" applyBorder="1" applyAlignment="1">
      <alignment horizontal="right"/>
    </xf>
    <xf numFmtId="3" fontId="27" fillId="0" borderId="2" xfId="0" applyNumberFormat="1" applyFont="1" applyBorder="1" applyAlignment="1">
      <alignment horizontal="right" wrapText="1"/>
    </xf>
    <xf numFmtId="3" fontId="30" fillId="0" borderId="2" xfId="0" applyNumberFormat="1" applyFont="1" applyBorder="1" applyAlignment="1">
      <alignment horizontal="right" wrapText="1"/>
    </xf>
    <xf numFmtId="3" fontId="30" fillId="0" borderId="2" xfId="0" applyNumberFormat="1" applyFont="1" applyBorder="1" applyAlignment="1">
      <alignment horizontal="right"/>
    </xf>
    <xf numFmtId="3" fontId="30" fillId="0" borderId="2" xfId="0" applyNumberFormat="1" applyFont="1" applyFill="1" applyBorder="1" applyAlignment="1">
      <alignment horizontal="right"/>
    </xf>
    <xf numFmtId="3" fontId="30" fillId="0" borderId="17" xfId="0" applyNumberFormat="1" applyFont="1" applyBorder="1" applyAlignment="1">
      <alignment horizontal="right"/>
    </xf>
    <xf numFmtId="3" fontId="30" fillId="0" borderId="13" xfId="0" applyNumberFormat="1" applyFont="1" applyFill="1" applyBorder="1" applyAlignment="1">
      <alignment horizontal="right"/>
    </xf>
    <xf numFmtId="49" fontId="0" fillId="0" borderId="12" xfId="0" applyNumberFormat="1" applyBorder="1" applyAlignment="1">
      <alignment horizontal="right" vertical="center"/>
    </xf>
    <xf numFmtId="0" fontId="38" fillId="0" borderId="0" xfId="0" applyFont="1"/>
    <xf numFmtId="49" fontId="38" fillId="0" borderId="12" xfId="0" applyNumberFormat="1" applyFont="1" applyBorder="1" applyAlignment="1">
      <alignment horizontal="right" vertical="center"/>
    </xf>
    <xf numFmtId="0" fontId="17" fillId="0" borderId="2" xfId="0" applyFont="1" applyBorder="1" applyAlignment="1">
      <alignment horizontal="center" vertical="top" wrapText="1"/>
    </xf>
    <xf numFmtId="0" fontId="37" fillId="0" borderId="2" xfId="0" applyFont="1" applyBorder="1" applyAlignment="1" applyProtection="1">
      <alignment vertical="top" wrapText="1"/>
      <protection locked="0"/>
    </xf>
    <xf numFmtId="0" fontId="39" fillId="0" borderId="2" xfId="0" applyFont="1" applyBorder="1" applyAlignment="1" applyProtection="1">
      <alignment vertical="top" wrapText="1"/>
      <protection locked="0"/>
    </xf>
    <xf numFmtId="0" fontId="30" fillId="0" borderId="2" xfId="0" applyFont="1" applyFill="1" applyBorder="1" applyAlignment="1" applyProtection="1">
      <alignment vertical="top" wrapText="1"/>
      <protection locked="0"/>
    </xf>
    <xf numFmtId="0" fontId="36" fillId="0" borderId="2" xfId="0" applyFont="1" applyBorder="1" applyAlignment="1" applyProtection="1">
      <alignment vertical="center" wrapText="1"/>
      <protection locked="0"/>
    </xf>
    <xf numFmtId="0" fontId="30" fillId="0" borderId="2" xfId="0" applyFont="1" applyBorder="1" applyAlignment="1" applyProtection="1">
      <alignment vertical="top" wrapText="1"/>
      <protection locked="0"/>
    </xf>
    <xf numFmtId="0" fontId="30" fillId="0" borderId="2" xfId="0" applyFont="1" applyBorder="1" applyAlignment="1">
      <alignment vertical="top" wrapText="1"/>
    </xf>
    <xf numFmtId="0" fontId="30" fillId="0" borderId="2" xfId="0" applyFont="1" applyBorder="1" applyAlignment="1" applyProtection="1">
      <alignment vertical="center" wrapText="1"/>
      <protection locked="0"/>
    </xf>
    <xf numFmtId="0" fontId="30" fillId="0" borderId="2" xfId="0" applyFont="1" applyBorder="1" applyAlignment="1" applyProtection="1">
      <alignment wrapText="1"/>
      <protection locked="0"/>
    </xf>
    <xf numFmtId="0" fontId="30" fillId="0" borderId="2" xfId="0" applyFont="1" applyBorder="1" applyAlignment="1">
      <alignment wrapText="1"/>
    </xf>
    <xf numFmtId="0" fontId="30" fillId="0" borderId="2" xfId="0" applyFont="1" applyBorder="1" applyAlignment="1">
      <alignment vertical="center" wrapText="1"/>
    </xf>
    <xf numFmtId="0" fontId="30" fillId="0" borderId="10" xfId="0" applyFont="1" applyFill="1" applyBorder="1" applyAlignment="1" applyProtection="1">
      <alignment vertical="top" wrapText="1"/>
      <protection locked="0"/>
    </xf>
    <xf numFmtId="0" fontId="30" fillId="0" borderId="23" xfId="0" applyFont="1" applyBorder="1" applyAlignment="1">
      <alignment horizontal="left" vertical="top" wrapText="1"/>
    </xf>
    <xf numFmtId="0" fontId="30" fillId="0" borderId="0" xfId="0" applyFont="1" applyAlignment="1">
      <alignment wrapText="1"/>
    </xf>
    <xf numFmtId="0" fontId="36" fillId="0" borderId="24" xfId="0" applyFont="1" applyFill="1" applyBorder="1" applyAlignment="1">
      <alignment horizontal="left" vertical="center" wrapText="1"/>
    </xf>
    <xf numFmtId="0" fontId="36" fillId="0" borderId="2" xfId="0" applyFont="1" applyBorder="1" applyAlignment="1" applyProtection="1">
      <alignment vertical="top" wrapText="1"/>
      <protection locked="0"/>
    </xf>
    <xf numFmtId="0" fontId="30" fillId="0" borderId="2" xfId="0" applyFont="1" applyFill="1" applyBorder="1" applyAlignment="1">
      <alignment vertical="center" wrapText="1"/>
    </xf>
    <xf numFmtId="0" fontId="30" fillId="0" borderId="2" xfId="0" applyFont="1" applyFill="1" applyBorder="1" applyAlignment="1">
      <alignment wrapText="1"/>
    </xf>
    <xf numFmtId="0" fontId="30" fillId="0" borderId="2" xfId="0" applyFont="1" applyFill="1" applyBorder="1" applyAlignment="1">
      <alignment vertical="top" wrapText="1"/>
    </xf>
    <xf numFmtId="0" fontId="39" fillId="0" borderId="2" xfId="0" applyFont="1" applyFill="1" applyBorder="1" applyAlignment="1" applyProtection="1">
      <alignment vertical="top" wrapText="1"/>
      <protection locked="0"/>
    </xf>
    <xf numFmtId="0" fontId="36" fillId="0" borderId="2" xfId="0" applyFont="1" applyFill="1" applyBorder="1" applyAlignment="1" applyProtection="1">
      <alignment vertical="top" wrapText="1"/>
      <protection locked="0"/>
    </xf>
    <xf numFmtId="0" fontId="36" fillId="0" borderId="2" xfId="0" applyFont="1" applyBorder="1" applyAlignment="1" applyProtection="1">
      <alignment horizontal="left" vertical="top" wrapText="1"/>
      <protection locked="0"/>
    </xf>
    <xf numFmtId="0" fontId="40" fillId="0" borderId="2" xfId="0" applyFont="1" applyBorder="1" applyAlignment="1">
      <alignment vertical="center" wrapText="1"/>
    </xf>
    <xf numFmtId="0" fontId="30" fillId="0" borderId="10" xfId="0" applyFont="1" applyFill="1" applyBorder="1" applyAlignment="1">
      <alignment vertical="top" wrapText="1"/>
    </xf>
    <xf numFmtId="0" fontId="30" fillId="0" borderId="10" xfId="0" applyFont="1" applyBorder="1" applyAlignment="1">
      <alignment vertical="top" wrapText="1"/>
    </xf>
    <xf numFmtId="0" fontId="30" fillId="0" borderId="2" xfId="0" applyFont="1" applyFill="1" applyBorder="1" applyProtection="1">
      <protection locked="0"/>
    </xf>
    <xf numFmtId="0" fontId="37" fillId="0" borderId="2" xfId="0" applyFont="1" applyFill="1" applyBorder="1" applyAlignment="1" applyProtection="1">
      <alignment vertical="top" wrapText="1"/>
      <protection locked="0"/>
    </xf>
    <xf numFmtId="0" fontId="30" fillId="0" borderId="2" xfId="0" applyFont="1" applyBorder="1" applyProtection="1">
      <protection locked="0"/>
    </xf>
    <xf numFmtId="0" fontId="30" fillId="0" borderId="25" xfId="0" applyFont="1" applyBorder="1" applyAlignment="1">
      <alignment vertical="top" wrapText="1"/>
    </xf>
    <xf numFmtId="0" fontId="30" fillId="0" borderId="24" xfId="0" applyFont="1" applyBorder="1"/>
    <xf numFmtId="0" fontId="40" fillId="0" borderId="0" xfId="0" applyFont="1"/>
    <xf numFmtId="0" fontId="36" fillId="0" borderId="10" xfId="0" applyFont="1" applyBorder="1" applyAlignment="1" applyProtection="1">
      <alignment vertical="top" wrapText="1"/>
      <protection locked="0"/>
    </xf>
    <xf numFmtId="0" fontId="27" fillId="0" borderId="22" xfId="0" applyFont="1" applyFill="1" applyBorder="1" applyAlignment="1" applyProtection="1">
      <alignment vertical="top" wrapText="1"/>
      <protection locked="0"/>
    </xf>
    <xf numFmtId="0" fontId="30" fillId="0" borderId="26" xfId="0" applyFont="1" applyBorder="1" applyAlignment="1" applyProtection="1">
      <alignment vertical="center" wrapText="1"/>
      <protection locked="0"/>
    </xf>
    <xf numFmtId="0" fontId="41" fillId="0" borderId="12" xfId="0" applyFont="1" applyBorder="1" applyAlignment="1">
      <alignment vertical="center"/>
    </xf>
    <xf numFmtId="49" fontId="35" fillId="0" borderId="11" xfId="0" applyNumberFormat="1" applyFont="1" applyFill="1" applyBorder="1" applyAlignment="1" applyProtection="1">
      <alignment horizontal="center" vertical="center" wrapText="1"/>
      <protection locked="0"/>
    </xf>
    <xf numFmtId="3" fontId="40" fillId="0" borderId="2" xfId="0" applyNumberFormat="1" applyFont="1" applyFill="1" applyBorder="1" applyAlignment="1">
      <alignment horizontal="right"/>
    </xf>
    <xf numFmtId="0" fontId="41" fillId="0" borderId="0" xfId="0" applyFont="1" applyFill="1"/>
    <xf numFmtId="0" fontId="42" fillId="0" borderId="12" xfId="0" applyFont="1" applyBorder="1" applyAlignment="1">
      <alignment vertical="center"/>
    </xf>
    <xf numFmtId="0" fontId="42" fillId="0" borderId="0" xfId="0" applyFont="1"/>
    <xf numFmtId="0" fontId="44" fillId="0" borderId="2" xfId="0" applyFont="1" applyFill="1" applyBorder="1" applyAlignment="1" applyProtection="1">
      <alignment vertical="top" wrapText="1"/>
      <protection locked="0"/>
    </xf>
    <xf numFmtId="49" fontId="45" fillId="0" borderId="13" xfId="0" applyNumberFormat="1" applyFont="1" applyBorder="1" applyAlignment="1">
      <alignment horizontal="center" vertical="center"/>
    </xf>
    <xf numFmtId="49" fontId="46" fillId="0" borderId="2" xfId="0" applyNumberFormat="1" applyFont="1" applyBorder="1" applyAlignment="1" applyProtection="1">
      <alignment horizontal="center" vertical="center" wrapText="1"/>
      <protection locked="0"/>
    </xf>
    <xf numFmtId="0" fontId="43" fillId="0" borderId="2" xfId="0" applyFont="1" applyBorder="1" applyAlignment="1">
      <alignment horizontal="right"/>
    </xf>
    <xf numFmtId="0" fontId="38" fillId="0" borderId="12" xfId="0" applyFont="1" applyBorder="1" applyAlignment="1">
      <alignment vertical="center"/>
    </xf>
    <xf numFmtId="49" fontId="35" fillId="0" borderId="2" xfId="0" applyNumberFormat="1" applyFont="1" applyBorder="1" applyAlignment="1" applyProtection="1">
      <alignment horizontal="center" vertical="center" wrapText="1"/>
      <protection locked="0"/>
    </xf>
    <xf numFmtId="0" fontId="40" fillId="0" borderId="2" xfId="0" applyFont="1" applyBorder="1" applyAlignment="1">
      <alignment horizontal="right" wrapText="1"/>
    </xf>
    <xf numFmtId="0" fontId="41" fillId="0" borderId="0" xfId="0" applyFont="1"/>
    <xf numFmtId="49" fontId="41" fillId="0" borderId="12" xfId="0" applyNumberFormat="1" applyFont="1" applyBorder="1" applyAlignment="1">
      <alignment horizontal="right" vertical="center"/>
    </xf>
    <xf numFmtId="0" fontId="40" fillId="0" borderId="2" xfId="0" applyFont="1" applyBorder="1" applyAlignment="1" applyProtection="1">
      <alignment vertical="center" wrapText="1"/>
      <protection locked="0"/>
    </xf>
    <xf numFmtId="0" fontId="47" fillId="0" borderId="0" xfId="0" applyFont="1" applyAlignment="1">
      <alignment wrapText="1"/>
    </xf>
    <xf numFmtId="0" fontId="40" fillId="0" borderId="2" xfId="0" applyFont="1" applyBorder="1" applyAlignment="1" applyProtection="1">
      <alignment wrapText="1"/>
      <protection locked="0"/>
    </xf>
    <xf numFmtId="49" fontId="35" fillId="0" borderId="27" xfId="0" applyNumberFormat="1" applyFont="1" applyBorder="1" applyAlignment="1" applyProtection="1">
      <alignment horizontal="center" vertical="center" wrapText="1"/>
      <protection locked="0"/>
    </xf>
    <xf numFmtId="0" fontId="40" fillId="0" borderId="26" xfId="0" applyFont="1" applyBorder="1" applyAlignment="1">
      <alignment vertical="top" wrapText="1" shrinkToFit="1"/>
    </xf>
    <xf numFmtId="49" fontId="48" fillId="0" borderId="2" xfId="0" applyNumberFormat="1" applyFont="1" applyFill="1" applyBorder="1" applyAlignment="1">
      <alignment horizontal="center" vertical="center"/>
    </xf>
    <xf numFmtId="0" fontId="40" fillId="0" borderId="2" xfId="0" applyFont="1" applyFill="1" applyBorder="1" applyAlignment="1">
      <alignment vertical="top" wrapText="1"/>
    </xf>
    <xf numFmtId="0" fontId="40" fillId="0" borderId="2" xfId="0" applyFont="1" applyFill="1" applyBorder="1" applyAlignment="1">
      <alignment horizontal="right"/>
    </xf>
    <xf numFmtId="0" fontId="41" fillId="0" borderId="12" xfId="0" applyFont="1" applyFill="1" applyBorder="1" applyAlignment="1">
      <alignment vertical="center"/>
    </xf>
    <xf numFmtId="49" fontId="47" fillId="0" borderId="13" xfId="0" applyNumberFormat="1" applyFont="1" applyFill="1" applyBorder="1" applyAlignment="1">
      <alignment horizontal="center" vertical="center"/>
    </xf>
    <xf numFmtId="49" fontId="48" fillId="0" borderId="2" xfId="0" applyNumberFormat="1" applyFont="1" applyBorder="1" applyAlignment="1" applyProtection="1">
      <alignment horizontal="center" vertical="center"/>
      <protection locked="0"/>
    </xf>
    <xf numFmtId="2" fontId="39" fillId="0" borderId="2" xfId="0" applyNumberFormat="1" applyFont="1" applyBorder="1" applyAlignment="1">
      <alignment wrapText="1"/>
    </xf>
    <xf numFmtId="0" fontId="40" fillId="0" borderId="2" xfId="0" applyFont="1" applyBorder="1" applyAlignment="1">
      <alignment vertical="top" wrapText="1"/>
    </xf>
    <xf numFmtId="49" fontId="48" fillId="0" borderId="2" xfId="0" applyNumberFormat="1" applyFont="1" applyBorder="1" applyAlignment="1">
      <alignment horizontal="center" vertical="center"/>
    </xf>
    <xf numFmtId="0" fontId="40" fillId="0" borderId="2" xfId="0" applyFont="1" applyBorder="1" applyAlignment="1" applyProtection="1">
      <alignment vertical="top" wrapText="1"/>
      <protection locked="0"/>
    </xf>
    <xf numFmtId="0" fontId="40" fillId="0" borderId="2" xfId="0" applyFont="1" applyBorder="1" applyAlignment="1">
      <alignment wrapText="1"/>
    </xf>
    <xf numFmtId="0" fontId="40" fillId="0" borderId="2" xfId="0" applyFont="1" applyBorder="1"/>
    <xf numFmtId="49" fontId="47" fillId="0" borderId="13" xfId="0" applyNumberFormat="1" applyFont="1" applyBorder="1" applyAlignment="1">
      <alignment horizontal="center" vertical="center"/>
    </xf>
    <xf numFmtId="0" fontId="39" fillId="0" borderId="10" xfId="0" applyFont="1" applyFill="1" applyBorder="1" applyAlignment="1" applyProtection="1">
      <alignment vertical="top" wrapText="1"/>
      <protection locked="0"/>
    </xf>
    <xf numFmtId="0" fontId="40" fillId="0" borderId="2" xfId="0" applyFont="1" applyBorder="1" applyAlignment="1">
      <alignment horizontal="right"/>
    </xf>
    <xf numFmtId="0" fontId="40" fillId="0" borderId="23" xfId="0" applyFont="1" applyBorder="1" applyAlignment="1">
      <alignment horizontal="left" vertical="top" wrapText="1"/>
    </xf>
    <xf numFmtId="0" fontId="41" fillId="0" borderId="2" xfId="0" applyFont="1" applyBorder="1" applyAlignment="1">
      <alignment vertical="center" wrapText="1"/>
    </xf>
    <xf numFmtId="0" fontId="40" fillId="0" borderId="2" xfId="0" applyFont="1" applyFill="1" applyBorder="1" applyAlignment="1">
      <alignment horizontal="right" wrapText="1"/>
    </xf>
    <xf numFmtId="0" fontId="43" fillId="0" borderId="2" xfId="0" applyFont="1" applyFill="1" applyBorder="1" applyAlignment="1">
      <alignment horizontal="right" wrapText="1"/>
    </xf>
    <xf numFmtId="0" fontId="38" fillId="0" borderId="0" xfId="0" applyFont="1" applyFill="1"/>
    <xf numFmtId="0" fontId="49" fillId="0" borderId="0" xfId="0" applyFont="1" applyFill="1"/>
    <xf numFmtId="0" fontId="49" fillId="0" borderId="0" xfId="0" applyFont="1" applyFill="1" applyAlignment="1">
      <alignment wrapText="1"/>
    </xf>
    <xf numFmtId="0" fontId="38" fillId="0" borderId="12" xfId="0" applyFont="1" applyFill="1" applyBorder="1" applyAlignment="1">
      <alignment vertical="center"/>
    </xf>
    <xf numFmtId="0" fontId="40" fillId="0" borderId="2" xfId="0" applyFont="1" applyFill="1" applyBorder="1" applyAlignment="1">
      <alignment vertical="center" wrapText="1"/>
    </xf>
    <xf numFmtId="0" fontId="30" fillId="0" borderId="13" xfId="0" applyFont="1" applyFill="1" applyBorder="1" applyAlignment="1">
      <alignment horizontal="right"/>
    </xf>
    <xf numFmtId="0" fontId="50" fillId="0" borderId="12" xfId="0" applyFont="1" applyBorder="1" applyAlignment="1">
      <alignment vertical="center"/>
    </xf>
    <xf numFmtId="0" fontId="51" fillId="0" borderId="12" xfId="0" applyFont="1" applyFill="1" applyBorder="1" applyAlignment="1">
      <alignment vertical="center"/>
    </xf>
    <xf numFmtId="0" fontId="40" fillId="0" borderId="28" xfId="0" applyFont="1" applyBorder="1" applyAlignment="1">
      <alignment horizontal="left" vertical="top" wrapText="1"/>
    </xf>
    <xf numFmtId="0" fontId="30" fillId="0" borderId="13" xfId="0" applyFont="1" applyFill="1" applyBorder="1" applyAlignment="1">
      <alignment vertical="center" wrapText="1"/>
    </xf>
    <xf numFmtId="49" fontId="29" fillId="0" borderId="24" xfId="0" applyNumberFormat="1" applyFont="1" applyFill="1" applyBorder="1" applyAlignment="1" applyProtection="1">
      <alignment horizontal="center" vertical="center" wrapText="1"/>
      <protection locked="0"/>
    </xf>
    <xf numFmtId="49" fontId="29" fillId="0" borderId="24" xfId="0" applyNumberFormat="1" applyFont="1" applyBorder="1" applyAlignment="1" applyProtection="1">
      <alignment horizontal="center" vertical="center" wrapText="1"/>
      <protection locked="0"/>
    </xf>
    <xf numFmtId="0" fontId="40" fillId="0" borderId="13" xfId="0" applyFont="1" applyBorder="1" applyAlignment="1">
      <alignment vertical="top" wrapText="1"/>
    </xf>
    <xf numFmtId="49" fontId="28" fillId="0" borderId="29" xfId="0" applyNumberFormat="1" applyFont="1" applyFill="1" applyBorder="1" applyAlignment="1">
      <alignment horizontal="center" vertical="center"/>
    </xf>
    <xf numFmtId="0" fontId="41" fillId="0" borderId="18" xfId="0" applyFont="1" applyBorder="1" applyAlignment="1">
      <alignment vertical="center"/>
    </xf>
    <xf numFmtId="49" fontId="35" fillId="0" borderId="24" xfId="0" applyNumberFormat="1" applyFont="1" applyFill="1" applyBorder="1" applyAlignment="1" applyProtection="1">
      <alignment horizontal="center" vertical="center" wrapText="1"/>
      <protection locked="0"/>
    </xf>
    <xf numFmtId="49" fontId="35" fillId="0" borderId="24" xfId="0" applyNumberFormat="1" applyFont="1" applyBorder="1" applyAlignment="1" applyProtection="1">
      <alignment horizontal="center" vertical="center" wrapText="1"/>
      <protection locked="0"/>
    </xf>
    <xf numFmtId="0" fontId="40" fillId="0" borderId="13" xfId="0" applyFont="1" applyFill="1" applyBorder="1" applyAlignment="1">
      <alignment horizontal="right"/>
    </xf>
    <xf numFmtId="0" fontId="19" fillId="0" borderId="0" xfId="0" applyFont="1" applyAlignment="1"/>
    <xf numFmtId="0" fontId="17" fillId="0" borderId="0" xfId="0" applyFont="1" applyAlignment="1"/>
    <xf numFmtId="0" fontId="20" fillId="0" borderId="0" xfId="0" applyFont="1" applyAlignment="1"/>
    <xf numFmtId="0" fontId="40" fillId="0" borderId="17" xfId="0" applyFont="1" applyBorder="1" applyAlignment="1">
      <alignment horizontal="left" vertical="top" wrapText="1"/>
    </xf>
    <xf numFmtId="0" fontId="52" fillId="0" borderId="0" xfId="0" applyFont="1"/>
    <xf numFmtId="49" fontId="53" fillId="0" borderId="12" xfId="0" applyNumberFormat="1" applyFont="1" applyBorder="1" applyAlignment="1">
      <alignment horizontal="right" vertical="center"/>
    </xf>
    <xf numFmtId="0" fontId="29" fillId="0" borderId="13" xfId="0" applyFont="1" applyBorder="1" applyAlignment="1" applyProtection="1">
      <alignment horizontal="center" vertical="center" wrapText="1"/>
      <protection locked="0"/>
    </xf>
    <xf numFmtId="0" fontId="30" fillId="0" borderId="28" xfId="0" applyFont="1" applyBorder="1" applyAlignment="1">
      <alignment vertical="top" wrapText="1"/>
    </xf>
    <xf numFmtId="49" fontId="29" fillId="0" borderId="30" xfId="0" applyNumberFormat="1" applyFont="1" applyFill="1" applyBorder="1" applyAlignment="1" applyProtection="1">
      <alignment horizontal="center" vertical="center" wrapText="1"/>
      <protection locked="0"/>
    </xf>
    <xf numFmtId="49" fontId="29" fillId="0" borderId="31" xfId="0" applyNumberFormat="1" applyFont="1" applyBorder="1" applyAlignment="1" applyProtection="1">
      <alignment horizontal="center" vertical="center" wrapText="1"/>
      <protection locked="0"/>
    </xf>
    <xf numFmtId="0" fontId="22" fillId="0" borderId="33" xfId="0" applyFont="1" applyBorder="1" applyAlignment="1">
      <alignment horizontal="center" wrapText="1"/>
    </xf>
    <xf numFmtId="0" fontId="22" fillId="0" borderId="34" xfId="0" applyFont="1" applyBorder="1" applyAlignment="1">
      <alignment horizontal="center" wrapText="1"/>
    </xf>
    <xf numFmtId="0" fontId="23" fillId="0" borderId="2" xfId="0" applyFont="1" applyBorder="1" applyAlignment="1">
      <alignment horizontal="center" wrapText="1"/>
    </xf>
    <xf numFmtId="0" fontId="24" fillId="0" borderId="2" xfId="0" applyFont="1" applyBorder="1" applyAlignment="1">
      <alignment horizontal="center" wrapText="1"/>
    </xf>
    <xf numFmtId="0" fontId="31" fillId="0" borderId="32" xfId="0" applyFont="1" applyBorder="1" applyAlignment="1">
      <alignment horizontal="center" vertical="center" wrapText="1"/>
    </xf>
    <xf numFmtId="0" fontId="19" fillId="0" borderId="33"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0" xfId="0" applyFont="1" applyAlignment="1">
      <alignment horizontal="left" wrapText="1"/>
    </xf>
    <xf numFmtId="0" fontId="17" fillId="0" borderId="2" xfId="0" applyFont="1" applyBorder="1" applyAlignment="1">
      <alignment horizontal="center" wrapText="1"/>
    </xf>
    <xf numFmtId="0" fontId="21" fillId="0" borderId="0" xfId="0" applyFont="1" applyBorder="1" applyAlignment="1">
      <alignment horizontal="center"/>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26"/>
  <sheetViews>
    <sheetView tabSelected="1" view="pageBreakPreview" topLeftCell="A9" zoomScaleSheetLayoutView="100" workbookViewId="0">
      <pane xSplit="4" ySplit="5" topLeftCell="E192" activePane="bottomRight" state="frozen"/>
      <selection activeCell="A9" sqref="A9"/>
      <selection pane="topRight" activeCell="E9" sqref="E9"/>
      <selection pane="bottomLeft" activeCell="A14" sqref="A14"/>
      <selection pane="bottomRight" activeCell="F17" sqref="F17"/>
    </sheetView>
  </sheetViews>
  <sheetFormatPr defaultRowHeight="12.75" x14ac:dyDescent="0.2"/>
  <cols>
    <col min="1" max="1" width="11.28515625" style="2" customWidth="1"/>
    <col min="2" max="2" width="11.28515625" style="1" customWidth="1"/>
    <col min="3" max="3" width="10.28515625" style="2" customWidth="1"/>
    <col min="4" max="4" width="74.5703125" style="69" customWidth="1"/>
    <col min="5" max="7" width="11.140625" customWidth="1"/>
    <col min="8" max="8" width="10.28515625" bestFit="1" customWidth="1"/>
    <col min="9" max="9" width="9.28515625" customWidth="1"/>
    <col min="10" max="10" width="10.7109375" customWidth="1"/>
    <col min="11" max="11" width="10.140625" customWidth="1"/>
    <col min="14" max="14" width="11.85546875" customWidth="1"/>
    <col min="15" max="15" width="11.42578125" customWidth="1"/>
    <col min="16" max="16" width="13" customWidth="1"/>
    <col min="17" max="17" width="11" bestFit="1" customWidth="1"/>
  </cols>
  <sheetData>
    <row r="1" spans="1:16" x14ac:dyDescent="0.2">
      <c r="M1" s="164" t="s">
        <v>168</v>
      </c>
      <c r="O1" s="20"/>
      <c r="P1" s="20"/>
    </row>
    <row r="2" spans="1:16" ht="24" customHeight="1" x14ac:dyDescent="0.2">
      <c r="C2" s="3"/>
      <c r="M2" s="179" t="s">
        <v>199</v>
      </c>
      <c r="N2" s="179"/>
      <c r="O2" s="179"/>
      <c r="P2" s="179"/>
    </row>
    <row r="3" spans="1:16" x14ac:dyDescent="0.2">
      <c r="C3" s="4"/>
      <c r="M3" s="163" t="s">
        <v>233</v>
      </c>
      <c r="O3" s="162"/>
      <c r="P3" s="162"/>
    </row>
    <row r="4" spans="1:16" ht="39" customHeight="1" x14ac:dyDescent="0.2">
      <c r="C4" s="4"/>
      <c r="M4" s="179" t="s">
        <v>317</v>
      </c>
      <c r="N4" s="179"/>
      <c r="O4" s="179"/>
      <c r="P4" s="179"/>
    </row>
    <row r="5" spans="1:16" ht="17.25" x14ac:dyDescent="0.25">
      <c r="C5" s="181" t="s">
        <v>213</v>
      </c>
      <c r="D5" s="181"/>
      <c r="E5" s="181"/>
      <c r="F5" s="181"/>
      <c r="G5" s="181"/>
      <c r="H5" s="181"/>
      <c r="I5" s="181"/>
      <c r="J5" s="181"/>
      <c r="K5" s="181"/>
      <c r="L5" s="181"/>
      <c r="M5" s="181"/>
      <c r="N5" s="181"/>
      <c r="O5" s="181"/>
      <c r="P5" s="181"/>
    </row>
    <row r="6" spans="1:16" ht="17.25" x14ac:dyDescent="0.25">
      <c r="C6" s="181"/>
      <c r="D6" s="181"/>
      <c r="E6" s="181"/>
      <c r="F6" s="181"/>
      <c r="G6" s="181"/>
      <c r="H6" s="181"/>
      <c r="I6" s="181"/>
      <c r="J6" s="181"/>
      <c r="K6" s="181"/>
      <c r="L6" s="181"/>
      <c r="M6" s="181"/>
      <c r="N6" s="181"/>
      <c r="O6" s="181"/>
      <c r="P6" s="181"/>
    </row>
    <row r="8" spans="1:16" ht="13.5" thickBot="1" x14ac:dyDescent="0.25">
      <c r="C8" s="5"/>
      <c r="P8" s="6" t="s">
        <v>234</v>
      </c>
    </row>
    <row r="9" spans="1:16" ht="15.75" thickBot="1" x14ac:dyDescent="0.3">
      <c r="A9" s="176" t="s">
        <v>140</v>
      </c>
      <c r="B9" s="176" t="s">
        <v>12</v>
      </c>
      <c r="C9" s="177" t="s">
        <v>235</v>
      </c>
      <c r="D9" s="178" t="s">
        <v>141</v>
      </c>
      <c r="E9" s="172" t="s">
        <v>236</v>
      </c>
      <c r="F9" s="172"/>
      <c r="G9" s="172"/>
      <c r="H9" s="172"/>
      <c r="I9" s="172"/>
      <c r="J9" s="172" t="s">
        <v>237</v>
      </c>
      <c r="K9" s="172"/>
      <c r="L9" s="172"/>
      <c r="M9" s="172"/>
      <c r="N9" s="172"/>
      <c r="O9" s="172"/>
      <c r="P9" s="173" t="s">
        <v>238</v>
      </c>
    </row>
    <row r="10" spans="1:16" ht="13.5" thickBot="1" x14ac:dyDescent="0.25">
      <c r="A10" s="176"/>
      <c r="B10" s="176"/>
      <c r="C10" s="177"/>
      <c r="D10" s="178"/>
      <c r="E10" s="174" t="s">
        <v>239</v>
      </c>
      <c r="F10" s="180" t="s">
        <v>240</v>
      </c>
      <c r="G10" s="174" t="s">
        <v>241</v>
      </c>
      <c r="H10" s="174"/>
      <c r="I10" s="174" t="s">
        <v>242</v>
      </c>
      <c r="J10" s="175" t="s">
        <v>243</v>
      </c>
      <c r="K10" s="174" t="s">
        <v>240</v>
      </c>
      <c r="L10" s="174" t="s">
        <v>241</v>
      </c>
      <c r="M10" s="174"/>
      <c r="N10" s="174" t="s">
        <v>242</v>
      </c>
      <c r="O10" s="21" t="s">
        <v>241</v>
      </c>
      <c r="P10" s="173"/>
    </row>
    <row r="11" spans="1:16" ht="13.5" thickBot="1" x14ac:dyDescent="0.25">
      <c r="A11" s="176"/>
      <c r="B11" s="176"/>
      <c r="C11" s="177"/>
      <c r="D11" s="178"/>
      <c r="E11" s="174"/>
      <c r="F11" s="180"/>
      <c r="G11" s="174" t="s">
        <v>244</v>
      </c>
      <c r="H11" s="174" t="s">
        <v>245</v>
      </c>
      <c r="I11" s="174"/>
      <c r="J11" s="175"/>
      <c r="K11" s="174"/>
      <c r="L11" s="174" t="s">
        <v>244</v>
      </c>
      <c r="M11" s="174" t="s">
        <v>245</v>
      </c>
      <c r="N11" s="174"/>
      <c r="O11" s="175" t="s">
        <v>246</v>
      </c>
      <c r="P11" s="173"/>
    </row>
    <row r="12" spans="1:16" ht="22.5" customHeight="1" x14ac:dyDescent="0.2">
      <c r="A12" s="176"/>
      <c r="B12" s="176"/>
      <c r="C12" s="177"/>
      <c r="D12" s="178"/>
      <c r="E12" s="174"/>
      <c r="F12" s="180"/>
      <c r="G12" s="174"/>
      <c r="H12" s="174"/>
      <c r="I12" s="174"/>
      <c r="J12" s="175"/>
      <c r="K12" s="174"/>
      <c r="L12" s="174"/>
      <c r="M12" s="174"/>
      <c r="N12" s="174"/>
      <c r="O12" s="175"/>
      <c r="P12" s="173"/>
    </row>
    <row r="13" spans="1:16" s="27" customFormat="1" x14ac:dyDescent="0.2">
      <c r="A13" s="22">
        <v>1</v>
      </c>
      <c r="B13" s="23" t="s">
        <v>142</v>
      </c>
      <c r="C13" s="24">
        <v>3</v>
      </c>
      <c r="D13" s="71">
        <v>4</v>
      </c>
      <c r="E13" s="25">
        <v>5</v>
      </c>
      <c r="F13" s="25">
        <v>6</v>
      </c>
      <c r="G13" s="25">
        <v>7</v>
      </c>
      <c r="H13" s="25">
        <v>8</v>
      </c>
      <c r="I13" s="25">
        <v>9</v>
      </c>
      <c r="J13" s="25">
        <v>10</v>
      </c>
      <c r="K13" s="25">
        <v>11</v>
      </c>
      <c r="L13" s="25">
        <v>12</v>
      </c>
      <c r="M13" s="25">
        <v>13</v>
      </c>
      <c r="N13" s="25">
        <v>13</v>
      </c>
      <c r="O13" s="25">
        <v>14</v>
      </c>
      <c r="P13" s="26" t="s">
        <v>143</v>
      </c>
    </row>
    <row r="14" spans="1:16" x14ac:dyDescent="0.2">
      <c r="A14" s="28" t="s">
        <v>144</v>
      </c>
      <c r="B14" s="29"/>
      <c r="C14" s="30"/>
      <c r="D14" s="72" t="s">
        <v>247</v>
      </c>
      <c r="E14" s="8">
        <f>E15</f>
        <v>27019959</v>
      </c>
      <c r="F14" s="8">
        <f t="shared" ref="F14:P14" si="0">F15</f>
        <v>27019959</v>
      </c>
      <c r="G14" s="8">
        <f t="shared" si="0"/>
        <v>18260700</v>
      </c>
      <c r="H14" s="8">
        <f t="shared" si="0"/>
        <v>675500</v>
      </c>
      <c r="I14" s="8">
        <f t="shared" si="0"/>
        <v>0</v>
      </c>
      <c r="J14" s="8">
        <f>J15</f>
        <v>3989070</v>
      </c>
      <c r="K14" s="8">
        <f t="shared" si="0"/>
        <v>812402</v>
      </c>
      <c r="L14" s="8">
        <f t="shared" si="0"/>
        <v>0</v>
      </c>
      <c r="M14" s="8">
        <f t="shared" si="0"/>
        <v>0</v>
      </c>
      <c r="N14" s="8">
        <f t="shared" si="0"/>
        <v>3176668</v>
      </c>
      <c r="O14" s="8">
        <f t="shared" si="0"/>
        <v>3091700</v>
      </c>
      <c r="P14" s="8">
        <f t="shared" si="0"/>
        <v>31009029</v>
      </c>
    </row>
    <row r="15" spans="1:16" s="41" customFormat="1" ht="17.25" customHeight="1" x14ac:dyDescent="0.2">
      <c r="A15" s="167" t="s">
        <v>145</v>
      </c>
      <c r="B15" s="29"/>
      <c r="C15" s="30"/>
      <c r="D15" s="73" t="s">
        <v>247</v>
      </c>
      <c r="E15" s="62">
        <f>E16+E17+E19+E22+E24+E25+E26+E27+E28+E29+E30+E31</f>
        <v>27019959</v>
      </c>
      <c r="F15" s="62">
        <f t="shared" ref="F15:P15" si="1">F16+F17+F19+F22+F24+F25+F26+F27+F28+F29+F30+F31</f>
        <v>27019959</v>
      </c>
      <c r="G15" s="62">
        <f t="shared" si="1"/>
        <v>18260700</v>
      </c>
      <c r="H15" s="62">
        <f t="shared" si="1"/>
        <v>675500</v>
      </c>
      <c r="I15" s="62">
        <f t="shared" si="1"/>
        <v>0</v>
      </c>
      <c r="J15" s="62">
        <f>J16+J17+J19+J22+J24+J25+J26+J27+J28+J29+J30+J31</f>
        <v>3989070</v>
      </c>
      <c r="K15" s="62">
        <f t="shared" si="1"/>
        <v>812402</v>
      </c>
      <c r="L15" s="62">
        <f t="shared" si="1"/>
        <v>0</v>
      </c>
      <c r="M15" s="62">
        <f t="shared" si="1"/>
        <v>0</v>
      </c>
      <c r="N15" s="62">
        <f>N16+N17+N19+N22+N24+N25+N26+N27+N28+N29+N30+N31</f>
        <v>3176668</v>
      </c>
      <c r="O15" s="62">
        <f t="shared" si="1"/>
        <v>3091700</v>
      </c>
      <c r="P15" s="62">
        <f t="shared" si="1"/>
        <v>31009029</v>
      </c>
    </row>
    <row r="16" spans="1:16" s="7" customFormat="1" ht="41.25" customHeight="1" x14ac:dyDescent="0.2">
      <c r="A16" s="68" t="s">
        <v>314</v>
      </c>
      <c r="B16" s="33" t="s">
        <v>321</v>
      </c>
      <c r="C16" s="33" t="s">
        <v>248</v>
      </c>
      <c r="D16" s="74" t="s">
        <v>315</v>
      </c>
      <c r="E16" s="15">
        <f>F16+I16</f>
        <v>24493700</v>
      </c>
      <c r="F16" s="15">
        <v>24493700</v>
      </c>
      <c r="G16" s="15">
        <v>18260700</v>
      </c>
      <c r="H16" s="15">
        <v>675500</v>
      </c>
      <c r="I16" s="15"/>
      <c r="J16" s="15">
        <f>K16+N16</f>
        <v>2895600</v>
      </c>
      <c r="K16" s="15"/>
      <c r="L16" s="15"/>
      <c r="M16" s="15"/>
      <c r="N16" s="15">
        <f>O16</f>
        <v>2895600</v>
      </c>
      <c r="O16" s="15">
        <v>2895600</v>
      </c>
      <c r="P16" s="14">
        <f>E16+J16</f>
        <v>27389300</v>
      </c>
    </row>
    <row r="17" spans="1:17" x14ac:dyDescent="0.2">
      <c r="A17" s="68" t="s">
        <v>26</v>
      </c>
      <c r="B17" s="12" t="s">
        <v>39</v>
      </c>
      <c r="C17" s="12"/>
      <c r="D17" s="77" t="s">
        <v>27</v>
      </c>
      <c r="E17" s="15">
        <f t="shared" ref="E17:E31" si="2">F17+I17</f>
        <v>431800</v>
      </c>
      <c r="F17" s="11">
        <f t="shared" ref="F17:O17" si="3">SUM(F18)</f>
        <v>431800</v>
      </c>
      <c r="G17" s="11">
        <f t="shared" si="3"/>
        <v>0</v>
      </c>
      <c r="H17" s="11">
        <f t="shared" si="3"/>
        <v>0</v>
      </c>
      <c r="I17" s="11">
        <f t="shared" si="3"/>
        <v>0</v>
      </c>
      <c r="J17" s="15">
        <f t="shared" ref="J17:J31" si="4">K17+N17</f>
        <v>10000</v>
      </c>
      <c r="K17" s="11">
        <f t="shared" si="3"/>
        <v>0</v>
      </c>
      <c r="L17" s="11">
        <f t="shared" si="3"/>
        <v>0</v>
      </c>
      <c r="M17" s="11">
        <f t="shared" si="3"/>
        <v>0</v>
      </c>
      <c r="N17" s="11">
        <f t="shared" si="3"/>
        <v>10000</v>
      </c>
      <c r="O17" s="11">
        <f t="shared" si="3"/>
        <v>10000</v>
      </c>
      <c r="P17" s="14">
        <f t="shared" ref="P17:P82" si="5">E17+J17</f>
        <v>441800</v>
      </c>
    </row>
    <row r="18" spans="1:17" s="118" customFormat="1" ht="25.5" x14ac:dyDescent="0.2">
      <c r="A18" s="119" t="s">
        <v>146</v>
      </c>
      <c r="B18" s="116" t="s">
        <v>40</v>
      </c>
      <c r="C18" s="116" t="s">
        <v>251</v>
      </c>
      <c r="D18" s="120" t="s">
        <v>147</v>
      </c>
      <c r="E18" s="15">
        <f t="shared" si="2"/>
        <v>431800</v>
      </c>
      <c r="F18" s="117">
        <v>431800</v>
      </c>
      <c r="G18" s="117"/>
      <c r="H18" s="117"/>
      <c r="I18" s="117"/>
      <c r="J18" s="15">
        <f t="shared" si="4"/>
        <v>10000</v>
      </c>
      <c r="K18" s="117"/>
      <c r="L18" s="117"/>
      <c r="M18" s="117"/>
      <c r="N18" s="63">
        <f>O18</f>
        <v>10000</v>
      </c>
      <c r="O18" s="117">
        <v>10000</v>
      </c>
      <c r="P18" s="14">
        <f t="shared" si="5"/>
        <v>441800</v>
      </c>
      <c r="Q18" s="121"/>
    </row>
    <row r="19" spans="1:17" x14ac:dyDescent="0.2">
      <c r="A19" s="31" t="s">
        <v>149</v>
      </c>
      <c r="B19" s="12"/>
      <c r="C19" s="12"/>
      <c r="D19" s="79" t="s">
        <v>150</v>
      </c>
      <c r="E19" s="15">
        <f t="shared" si="2"/>
        <v>150000</v>
      </c>
      <c r="F19" s="9">
        <f>SUM(F20:F21)</f>
        <v>150000</v>
      </c>
      <c r="G19" s="9"/>
      <c r="H19" s="9"/>
      <c r="I19" s="9"/>
      <c r="J19" s="15">
        <f t="shared" si="4"/>
        <v>0</v>
      </c>
      <c r="K19" s="9"/>
      <c r="L19" s="9"/>
      <c r="M19" s="9"/>
      <c r="N19" s="9"/>
      <c r="O19" s="9"/>
      <c r="P19" s="14">
        <f t="shared" si="5"/>
        <v>150000</v>
      </c>
    </row>
    <row r="20" spans="1:17" s="118" customFormat="1" x14ac:dyDescent="0.2">
      <c r="A20" s="119" t="s">
        <v>151</v>
      </c>
      <c r="B20" s="116" t="s">
        <v>118</v>
      </c>
      <c r="C20" s="116" t="s">
        <v>253</v>
      </c>
      <c r="D20" s="122" t="s">
        <v>152</v>
      </c>
      <c r="E20" s="15">
        <f t="shared" si="2"/>
        <v>150000</v>
      </c>
      <c r="F20" s="117">
        <v>150000</v>
      </c>
      <c r="G20" s="117"/>
      <c r="H20" s="117"/>
      <c r="I20" s="117"/>
      <c r="J20" s="15">
        <f t="shared" si="4"/>
        <v>0</v>
      </c>
      <c r="K20" s="117"/>
      <c r="L20" s="117"/>
      <c r="M20" s="117"/>
      <c r="N20" s="117"/>
      <c r="O20" s="117"/>
      <c r="P20" s="14">
        <f t="shared" si="5"/>
        <v>150000</v>
      </c>
    </row>
    <row r="21" spans="1:17" s="118" customFormat="1" hidden="1" x14ac:dyDescent="0.2">
      <c r="A21" s="119" t="s">
        <v>153</v>
      </c>
      <c r="B21" s="116" t="s">
        <v>119</v>
      </c>
      <c r="C21" s="116" t="s">
        <v>253</v>
      </c>
      <c r="D21" s="141" t="s">
        <v>154</v>
      </c>
      <c r="E21" s="15">
        <f t="shared" si="2"/>
        <v>0</v>
      </c>
      <c r="F21" s="117"/>
      <c r="G21" s="117"/>
      <c r="H21" s="117"/>
      <c r="I21" s="117"/>
      <c r="J21" s="15">
        <f t="shared" si="4"/>
        <v>0</v>
      </c>
      <c r="K21" s="117"/>
      <c r="L21" s="117"/>
      <c r="M21" s="117"/>
      <c r="N21" s="117"/>
      <c r="O21" s="117"/>
      <c r="P21" s="14">
        <f t="shared" si="5"/>
        <v>0</v>
      </c>
    </row>
    <row r="22" spans="1:17" hidden="1" x14ac:dyDescent="0.2">
      <c r="A22" s="68" t="s">
        <v>30</v>
      </c>
      <c r="B22" s="16" t="s">
        <v>41</v>
      </c>
      <c r="C22" s="16"/>
      <c r="D22" s="104" t="s">
        <v>29</v>
      </c>
      <c r="E22" s="15">
        <f t="shared" si="2"/>
        <v>0</v>
      </c>
      <c r="F22" s="9">
        <f t="shared" ref="F22:O22" si="6">F23</f>
        <v>0</v>
      </c>
      <c r="G22" s="9">
        <f t="shared" si="6"/>
        <v>0</v>
      </c>
      <c r="H22" s="9">
        <f t="shared" si="6"/>
        <v>0</v>
      </c>
      <c r="I22" s="9">
        <f t="shared" si="6"/>
        <v>0</v>
      </c>
      <c r="J22" s="9">
        <f t="shared" si="6"/>
        <v>0</v>
      </c>
      <c r="K22" s="9">
        <f t="shared" si="6"/>
        <v>0</v>
      </c>
      <c r="L22" s="9">
        <f t="shared" si="6"/>
        <v>0</v>
      </c>
      <c r="M22" s="9">
        <f t="shared" si="6"/>
        <v>0</v>
      </c>
      <c r="N22" s="9">
        <f t="shared" si="6"/>
        <v>0</v>
      </c>
      <c r="O22" s="9">
        <f t="shared" si="6"/>
        <v>0</v>
      </c>
      <c r="P22" s="14">
        <f t="shared" si="5"/>
        <v>0</v>
      </c>
    </row>
    <row r="23" spans="1:17" s="118" customFormat="1" hidden="1" x14ac:dyDescent="0.2">
      <c r="A23" s="119" t="s">
        <v>31</v>
      </c>
      <c r="B23" s="123" t="s">
        <v>42</v>
      </c>
      <c r="C23" s="123" t="s">
        <v>108</v>
      </c>
      <c r="D23" s="124" t="s">
        <v>32</v>
      </c>
      <c r="E23" s="15">
        <f t="shared" si="2"/>
        <v>0</v>
      </c>
      <c r="F23" s="117"/>
      <c r="G23" s="117"/>
      <c r="H23" s="117"/>
      <c r="I23" s="117"/>
      <c r="J23" s="15">
        <f t="shared" si="4"/>
        <v>0</v>
      </c>
      <c r="K23" s="117"/>
      <c r="L23" s="117"/>
      <c r="M23" s="117"/>
      <c r="N23" s="117">
        <f>O23</f>
        <v>0</v>
      </c>
      <c r="O23" s="117"/>
      <c r="P23" s="14">
        <f t="shared" si="5"/>
        <v>0</v>
      </c>
    </row>
    <row r="24" spans="1:17" x14ac:dyDescent="0.2">
      <c r="A24" s="68" t="s">
        <v>162</v>
      </c>
      <c r="B24" s="34" t="s">
        <v>43</v>
      </c>
      <c r="C24" s="34" t="s">
        <v>5</v>
      </c>
      <c r="D24" s="77" t="s">
        <v>156</v>
      </c>
      <c r="E24" s="15">
        <f t="shared" si="2"/>
        <v>270000</v>
      </c>
      <c r="F24" s="63">
        <v>270000</v>
      </c>
      <c r="G24" s="63"/>
      <c r="H24" s="63"/>
      <c r="I24" s="63"/>
      <c r="J24" s="15">
        <f t="shared" si="4"/>
        <v>20000</v>
      </c>
      <c r="K24" s="63"/>
      <c r="L24" s="63"/>
      <c r="M24" s="63"/>
      <c r="N24" s="63">
        <f>O24</f>
        <v>20000</v>
      </c>
      <c r="O24" s="63">
        <v>20000</v>
      </c>
      <c r="P24" s="14">
        <f t="shared" si="5"/>
        <v>290000</v>
      </c>
    </row>
    <row r="25" spans="1:17" x14ac:dyDescent="0.2">
      <c r="A25" s="68" t="s">
        <v>163</v>
      </c>
      <c r="B25" s="35" t="s">
        <v>102</v>
      </c>
      <c r="C25" s="35" t="s">
        <v>255</v>
      </c>
      <c r="D25" s="81" t="s">
        <v>157</v>
      </c>
      <c r="E25" s="15">
        <f t="shared" si="2"/>
        <v>0</v>
      </c>
      <c r="F25" s="63"/>
      <c r="G25" s="63"/>
      <c r="H25" s="63"/>
      <c r="I25" s="63"/>
      <c r="J25" s="15">
        <f t="shared" si="4"/>
        <v>150000</v>
      </c>
      <c r="K25" s="63"/>
      <c r="L25" s="63"/>
      <c r="M25" s="63"/>
      <c r="N25" s="63">
        <f>O25</f>
        <v>150000</v>
      </c>
      <c r="O25" s="63">
        <v>150000</v>
      </c>
      <c r="P25" s="14">
        <f t="shared" si="5"/>
        <v>150000</v>
      </c>
    </row>
    <row r="26" spans="1:17" x14ac:dyDescent="0.2">
      <c r="A26" s="68" t="s">
        <v>164</v>
      </c>
      <c r="B26" s="35" t="s">
        <v>44</v>
      </c>
      <c r="C26" s="35" t="s">
        <v>256</v>
      </c>
      <c r="D26" s="18" t="s">
        <v>165</v>
      </c>
      <c r="E26" s="15">
        <f t="shared" si="2"/>
        <v>40000</v>
      </c>
      <c r="F26" s="63">
        <v>40000</v>
      </c>
      <c r="G26" s="63"/>
      <c r="H26" s="63"/>
      <c r="I26" s="63"/>
      <c r="J26" s="15">
        <f t="shared" si="4"/>
        <v>0</v>
      </c>
      <c r="K26" s="63"/>
      <c r="L26" s="63"/>
      <c r="M26" s="63"/>
      <c r="N26" s="63"/>
      <c r="O26" s="63"/>
      <c r="P26" s="14">
        <f t="shared" si="5"/>
        <v>40000</v>
      </c>
    </row>
    <row r="27" spans="1:17" ht="25.5" x14ac:dyDescent="0.2">
      <c r="A27" s="31" t="s">
        <v>158</v>
      </c>
      <c r="B27" s="35" t="s">
        <v>45</v>
      </c>
      <c r="C27" s="35" t="s">
        <v>258</v>
      </c>
      <c r="D27" s="82" t="s">
        <v>259</v>
      </c>
      <c r="E27" s="15">
        <f t="shared" si="2"/>
        <v>100000</v>
      </c>
      <c r="F27" s="11">
        <v>100000</v>
      </c>
      <c r="G27" s="11"/>
      <c r="H27" s="11"/>
      <c r="I27" s="11"/>
      <c r="J27" s="15">
        <f t="shared" si="4"/>
        <v>0</v>
      </c>
      <c r="K27" s="11"/>
      <c r="L27" s="11"/>
      <c r="M27" s="11"/>
      <c r="N27" s="11"/>
      <c r="O27" s="11"/>
      <c r="P27" s="14">
        <f t="shared" si="5"/>
        <v>100000</v>
      </c>
    </row>
    <row r="28" spans="1:17" ht="25.5" hidden="1" x14ac:dyDescent="0.2">
      <c r="A28" s="31" t="s">
        <v>159</v>
      </c>
      <c r="B28" s="35" t="s">
        <v>117</v>
      </c>
      <c r="C28" s="35" t="s">
        <v>260</v>
      </c>
      <c r="D28" s="82" t="s">
        <v>261</v>
      </c>
      <c r="E28" s="15">
        <f t="shared" si="2"/>
        <v>0</v>
      </c>
      <c r="F28" s="10"/>
      <c r="G28" s="10"/>
      <c r="H28" s="10"/>
      <c r="I28" s="10"/>
      <c r="J28" s="15">
        <f t="shared" si="4"/>
        <v>0</v>
      </c>
      <c r="K28" s="10"/>
      <c r="L28" s="10"/>
      <c r="M28" s="10"/>
      <c r="N28" s="10"/>
      <c r="O28" s="10"/>
      <c r="P28" s="14">
        <f t="shared" si="5"/>
        <v>0</v>
      </c>
    </row>
    <row r="29" spans="1:17" x14ac:dyDescent="0.2">
      <c r="A29" s="31" t="s">
        <v>160</v>
      </c>
      <c r="B29" s="12" t="s">
        <v>46</v>
      </c>
      <c r="C29" s="12" t="s">
        <v>257</v>
      </c>
      <c r="D29" s="78" t="s">
        <v>262</v>
      </c>
      <c r="E29" s="15">
        <f t="shared" si="2"/>
        <v>0</v>
      </c>
      <c r="F29" s="9"/>
      <c r="G29" s="9"/>
      <c r="H29" s="9"/>
      <c r="I29" s="9"/>
      <c r="J29" s="15">
        <f t="shared" si="4"/>
        <v>265000</v>
      </c>
      <c r="K29" s="9">
        <v>202000</v>
      </c>
      <c r="L29" s="9"/>
      <c r="M29" s="9"/>
      <c r="N29" s="9">
        <v>63000</v>
      </c>
      <c r="O29" s="9"/>
      <c r="P29" s="14">
        <f t="shared" si="5"/>
        <v>265000</v>
      </c>
    </row>
    <row r="30" spans="1:17" x14ac:dyDescent="0.2">
      <c r="A30" s="70" t="s">
        <v>33</v>
      </c>
      <c r="B30" s="12" t="s">
        <v>47</v>
      </c>
      <c r="C30" s="12" t="s">
        <v>263</v>
      </c>
      <c r="D30" s="81" t="s">
        <v>161</v>
      </c>
      <c r="E30" s="15">
        <f t="shared" si="2"/>
        <v>0</v>
      </c>
      <c r="F30" s="9"/>
      <c r="G30" s="9"/>
      <c r="H30" s="9"/>
      <c r="I30" s="9"/>
      <c r="J30" s="15">
        <f t="shared" si="4"/>
        <v>632370</v>
      </c>
      <c r="K30" s="9">
        <v>610402</v>
      </c>
      <c r="L30" s="9"/>
      <c r="M30" s="9"/>
      <c r="N30" s="9">
        <v>21968</v>
      </c>
      <c r="O30" s="9"/>
      <c r="P30" s="14">
        <f t="shared" si="5"/>
        <v>632370</v>
      </c>
    </row>
    <row r="31" spans="1:17" x14ac:dyDescent="0.2">
      <c r="A31" s="70" t="s">
        <v>169</v>
      </c>
      <c r="B31" s="34" t="s">
        <v>48</v>
      </c>
      <c r="C31" s="34" t="s">
        <v>263</v>
      </c>
      <c r="D31" s="74" t="s">
        <v>264</v>
      </c>
      <c r="E31" s="15">
        <f t="shared" si="2"/>
        <v>1534459</v>
      </c>
      <c r="F31" s="9">
        <v>1534459</v>
      </c>
      <c r="G31" s="9"/>
      <c r="H31" s="9"/>
      <c r="I31" s="9"/>
      <c r="J31" s="15">
        <f t="shared" si="4"/>
        <v>16100</v>
      </c>
      <c r="K31" s="9"/>
      <c r="L31" s="9"/>
      <c r="M31" s="9"/>
      <c r="N31" s="63">
        <f>O31</f>
        <v>16100</v>
      </c>
      <c r="O31" s="9">
        <v>16100</v>
      </c>
      <c r="P31" s="14">
        <f t="shared" si="5"/>
        <v>1550559</v>
      </c>
    </row>
    <row r="32" spans="1:17" x14ac:dyDescent="0.2">
      <c r="A32" s="36">
        <v>1000000</v>
      </c>
      <c r="B32" s="29"/>
      <c r="C32" s="37"/>
      <c r="D32" s="72" t="s">
        <v>265</v>
      </c>
      <c r="E32" s="10">
        <f>E34</f>
        <v>312797554</v>
      </c>
      <c r="F32" s="10">
        <f t="shared" ref="F32:P32" si="7">F34</f>
        <v>312797554</v>
      </c>
      <c r="G32" s="10">
        <f t="shared" si="7"/>
        <v>209991900</v>
      </c>
      <c r="H32" s="10">
        <f t="shared" si="7"/>
        <v>31396930</v>
      </c>
      <c r="I32" s="10"/>
      <c r="J32" s="10">
        <f t="shared" si="7"/>
        <v>20899948</v>
      </c>
      <c r="K32" s="10">
        <f t="shared" si="7"/>
        <v>14488400</v>
      </c>
      <c r="L32" s="10">
        <f t="shared" si="7"/>
        <v>844000</v>
      </c>
      <c r="M32" s="10">
        <f t="shared" si="7"/>
        <v>942800</v>
      </c>
      <c r="N32" s="10">
        <f t="shared" si="7"/>
        <v>6411548</v>
      </c>
      <c r="O32" s="10">
        <f t="shared" si="7"/>
        <v>6300048</v>
      </c>
      <c r="P32" s="10">
        <f t="shared" si="7"/>
        <v>333697502</v>
      </c>
    </row>
    <row r="33" spans="1:16" s="118" customFormat="1" x14ac:dyDescent="0.2">
      <c r="A33" s="105"/>
      <c r="B33" s="137"/>
      <c r="C33" s="116"/>
      <c r="D33" s="140" t="s">
        <v>172</v>
      </c>
      <c r="E33" s="15">
        <f>F33+I33</f>
        <v>120888600</v>
      </c>
      <c r="F33" s="139">
        <f>SUM(F38+F41+F43)</f>
        <v>120888600</v>
      </c>
      <c r="G33" s="139">
        <f>SUM(G38+G41+G43)</f>
        <v>99088900</v>
      </c>
      <c r="H33" s="139">
        <f>SUM(H38+H41+H43)</f>
        <v>0</v>
      </c>
      <c r="I33" s="139"/>
      <c r="J33" s="15">
        <f>K33+N33</f>
        <v>1494800</v>
      </c>
      <c r="K33" s="139">
        <f>SUM(K38+K41+K43)</f>
        <v>0</v>
      </c>
      <c r="L33" s="139">
        <f>SUM(L38+L41+L43)</f>
        <v>0</v>
      </c>
      <c r="M33" s="139">
        <f>SUM(M38+M41+M43)</f>
        <v>0</v>
      </c>
      <c r="N33" s="139">
        <f>SUM(N38+N41+N43)</f>
        <v>1494800</v>
      </c>
      <c r="O33" s="139">
        <f>SUM(O38+O41+O43)</f>
        <v>1494800</v>
      </c>
      <c r="P33" s="14">
        <f t="shared" si="5"/>
        <v>122383400</v>
      </c>
    </row>
    <row r="34" spans="1:16" x14ac:dyDescent="0.2">
      <c r="A34" s="38">
        <v>1010000</v>
      </c>
      <c r="B34" s="32"/>
      <c r="C34" s="37"/>
      <c r="D34" s="86" t="s">
        <v>265</v>
      </c>
      <c r="E34" s="10">
        <f>E35+E36+E37+E40+E42+E45+E46+E47+E48+E49+E50</f>
        <v>312797554</v>
      </c>
      <c r="F34" s="10">
        <f>F35+F36+F37+F40+F42+F45+F46+F47+F48+F49+F50</f>
        <v>312797554</v>
      </c>
      <c r="G34" s="10">
        <f>G35+G36+G37+G40+G42+G45+G46+G47+G48+G49+G50</f>
        <v>209991900</v>
      </c>
      <c r="H34" s="10">
        <f>H35+H36+H37+H40+H42+H45+H46+H47+H48+H49+H50</f>
        <v>31396930</v>
      </c>
      <c r="I34" s="10"/>
      <c r="J34" s="10">
        <f t="shared" ref="J34:P34" si="8">J35+J36+J37+J40+J42+J45+J46+J47+J48+J49+J50</f>
        <v>20899948</v>
      </c>
      <c r="K34" s="10">
        <f t="shared" si="8"/>
        <v>14488400</v>
      </c>
      <c r="L34" s="10">
        <f t="shared" si="8"/>
        <v>844000</v>
      </c>
      <c r="M34" s="10">
        <f t="shared" si="8"/>
        <v>942800</v>
      </c>
      <c r="N34" s="10">
        <f t="shared" si="8"/>
        <v>6411548</v>
      </c>
      <c r="O34" s="10">
        <f t="shared" si="8"/>
        <v>6300048</v>
      </c>
      <c r="P34" s="10">
        <f t="shared" si="8"/>
        <v>333697502</v>
      </c>
    </row>
    <row r="35" spans="1:16" s="7" customFormat="1" ht="25.5" x14ac:dyDescent="0.2">
      <c r="A35" s="38">
        <v>1010180</v>
      </c>
      <c r="B35" s="33" t="s">
        <v>198</v>
      </c>
      <c r="C35" s="33" t="s">
        <v>248</v>
      </c>
      <c r="D35" s="74" t="s">
        <v>282</v>
      </c>
      <c r="E35" s="15">
        <f t="shared" ref="E35:E50" si="9">F35+I35</f>
        <v>1054000</v>
      </c>
      <c r="F35" s="13">
        <v>1054000</v>
      </c>
      <c r="G35" s="13">
        <v>788900</v>
      </c>
      <c r="H35" s="13">
        <v>76000</v>
      </c>
      <c r="I35" s="13"/>
      <c r="J35" s="15">
        <f t="shared" ref="J35:J50" si="10">K35+N35</f>
        <v>0</v>
      </c>
      <c r="K35" s="13"/>
      <c r="L35" s="13"/>
      <c r="M35" s="13"/>
      <c r="N35" s="13"/>
      <c r="O35" s="13"/>
      <c r="P35" s="14">
        <f t="shared" si="5"/>
        <v>1054000</v>
      </c>
    </row>
    <row r="36" spans="1:16" x14ac:dyDescent="0.2">
      <c r="A36" s="38">
        <v>1011010</v>
      </c>
      <c r="B36" s="34" t="s">
        <v>111</v>
      </c>
      <c r="C36" s="34" t="s">
        <v>266</v>
      </c>
      <c r="D36" s="77" t="s">
        <v>170</v>
      </c>
      <c r="E36" s="15">
        <f t="shared" si="9"/>
        <v>106193520</v>
      </c>
      <c r="F36" s="13">
        <v>106193520</v>
      </c>
      <c r="G36" s="13">
        <v>68899700</v>
      </c>
      <c r="H36" s="13">
        <v>12402430</v>
      </c>
      <c r="I36" s="13"/>
      <c r="J36" s="15">
        <f t="shared" si="10"/>
        <v>12137975</v>
      </c>
      <c r="K36" s="13">
        <v>11277500</v>
      </c>
      <c r="L36" s="13">
        <v>56200</v>
      </c>
      <c r="M36" s="13">
        <v>3800</v>
      </c>
      <c r="N36" s="13">
        <f>O36</f>
        <v>860475</v>
      </c>
      <c r="O36" s="13">
        <v>860475</v>
      </c>
      <c r="P36" s="14">
        <f t="shared" si="5"/>
        <v>118331495</v>
      </c>
    </row>
    <row r="37" spans="1:16" ht="38.25" x14ac:dyDescent="0.2">
      <c r="A37" s="38">
        <v>1011020</v>
      </c>
      <c r="B37" s="34" t="s">
        <v>115</v>
      </c>
      <c r="C37" s="34" t="s">
        <v>267</v>
      </c>
      <c r="D37" s="81" t="s">
        <v>171</v>
      </c>
      <c r="E37" s="15">
        <f t="shared" si="9"/>
        <v>176562650</v>
      </c>
      <c r="F37" s="13">
        <v>176562650</v>
      </c>
      <c r="G37" s="13">
        <v>121119800</v>
      </c>
      <c r="H37" s="13">
        <v>16440200</v>
      </c>
      <c r="I37" s="13"/>
      <c r="J37" s="15">
        <f t="shared" si="10"/>
        <v>7902973</v>
      </c>
      <c r="K37" s="13">
        <v>2643400</v>
      </c>
      <c r="L37" s="13">
        <v>677100</v>
      </c>
      <c r="M37" s="13">
        <v>892700</v>
      </c>
      <c r="N37" s="13">
        <f>O37+110000</f>
        <v>5259573</v>
      </c>
      <c r="O37" s="13">
        <v>5149573</v>
      </c>
      <c r="P37" s="14">
        <f t="shared" si="5"/>
        <v>184465623</v>
      </c>
    </row>
    <row r="38" spans="1:16" x14ac:dyDescent="0.2">
      <c r="A38" s="38"/>
      <c r="B38" s="34"/>
      <c r="C38" s="34"/>
      <c r="D38" s="152" t="s">
        <v>172</v>
      </c>
      <c r="E38" s="15">
        <f t="shared" si="9"/>
        <v>118598200</v>
      </c>
      <c r="F38" s="13">
        <v>118598200</v>
      </c>
      <c r="G38" s="13">
        <v>97211500</v>
      </c>
      <c r="H38" s="13"/>
      <c r="I38" s="13"/>
      <c r="J38" s="15">
        <f t="shared" si="10"/>
        <v>1494800</v>
      </c>
      <c r="K38" s="13"/>
      <c r="L38" s="13"/>
      <c r="M38" s="13"/>
      <c r="N38" s="13">
        <f>O38</f>
        <v>1494800</v>
      </c>
      <c r="O38" s="13">
        <v>1494800</v>
      </c>
      <c r="P38" s="14">
        <f t="shared" si="5"/>
        <v>120093000</v>
      </c>
    </row>
    <row r="39" spans="1:16" ht="29.25" customHeight="1" x14ac:dyDescent="0.2">
      <c r="A39" s="38"/>
      <c r="B39" s="34"/>
      <c r="C39" s="34"/>
      <c r="D39" s="165" t="s">
        <v>318</v>
      </c>
      <c r="E39" s="15">
        <f>F39+I39</f>
        <v>0</v>
      </c>
      <c r="F39" s="13"/>
      <c r="G39" s="13"/>
      <c r="H39" s="13"/>
      <c r="I39" s="13"/>
      <c r="J39" s="15">
        <f>K39+N39</f>
        <v>1693938</v>
      </c>
      <c r="K39" s="13"/>
      <c r="L39" s="13"/>
      <c r="M39" s="13"/>
      <c r="N39" s="13">
        <f>O39</f>
        <v>1693938</v>
      </c>
      <c r="O39" s="13">
        <v>1693938</v>
      </c>
      <c r="P39" s="14">
        <f>E39+J39</f>
        <v>1693938</v>
      </c>
    </row>
    <row r="40" spans="1:16" x14ac:dyDescent="0.2">
      <c r="A40" s="38">
        <v>1011030</v>
      </c>
      <c r="B40" s="34" t="s">
        <v>251</v>
      </c>
      <c r="C40" s="34" t="s">
        <v>267</v>
      </c>
      <c r="D40" s="77" t="s">
        <v>173</v>
      </c>
      <c r="E40" s="15">
        <f t="shared" si="9"/>
        <v>2630900</v>
      </c>
      <c r="F40" s="13">
        <v>2630900</v>
      </c>
      <c r="G40" s="13">
        <v>1898000</v>
      </c>
      <c r="H40" s="13">
        <v>312800</v>
      </c>
      <c r="I40" s="13"/>
      <c r="J40" s="15">
        <f t="shared" si="10"/>
        <v>77000</v>
      </c>
      <c r="K40" s="13">
        <v>77000</v>
      </c>
      <c r="L40" s="13"/>
      <c r="M40" s="13">
        <v>19400</v>
      </c>
      <c r="N40" s="13">
        <f>O40</f>
        <v>0</v>
      </c>
      <c r="O40" s="13"/>
      <c r="P40" s="14">
        <f t="shared" si="5"/>
        <v>2707900</v>
      </c>
    </row>
    <row r="41" spans="1:16" x14ac:dyDescent="0.2">
      <c r="A41" s="38"/>
      <c r="B41" s="34"/>
      <c r="C41" s="34"/>
      <c r="D41" s="132" t="s">
        <v>172</v>
      </c>
      <c r="E41" s="15">
        <f t="shared" si="9"/>
        <v>1605500</v>
      </c>
      <c r="F41" s="13">
        <v>1605500</v>
      </c>
      <c r="G41" s="13">
        <v>1316000</v>
      </c>
      <c r="H41" s="13"/>
      <c r="I41" s="13"/>
      <c r="J41" s="15">
        <f t="shared" si="10"/>
        <v>0</v>
      </c>
      <c r="K41" s="13"/>
      <c r="L41" s="13"/>
      <c r="M41" s="13"/>
      <c r="N41" s="13"/>
      <c r="O41" s="13"/>
      <c r="P41" s="14">
        <f t="shared" si="5"/>
        <v>1605500</v>
      </c>
    </row>
    <row r="42" spans="1:16" ht="38.25" x14ac:dyDescent="0.2">
      <c r="A42" s="38">
        <v>1011070</v>
      </c>
      <c r="B42" s="34" t="s">
        <v>36</v>
      </c>
      <c r="C42" s="34" t="s">
        <v>214</v>
      </c>
      <c r="D42" s="84" t="s">
        <v>174</v>
      </c>
      <c r="E42" s="15">
        <f t="shared" si="9"/>
        <v>1549064</v>
      </c>
      <c r="F42" s="13">
        <v>1549064</v>
      </c>
      <c r="G42" s="13">
        <v>1150400</v>
      </c>
      <c r="H42" s="13"/>
      <c r="I42" s="13"/>
      <c r="J42" s="15">
        <f t="shared" si="10"/>
        <v>0</v>
      </c>
      <c r="K42" s="13"/>
      <c r="L42" s="13"/>
      <c r="M42" s="13"/>
      <c r="N42" s="13"/>
      <c r="O42" s="13"/>
      <c r="P42" s="14">
        <f t="shared" si="5"/>
        <v>1549064</v>
      </c>
    </row>
    <row r="43" spans="1:16" x14ac:dyDescent="0.2">
      <c r="A43" s="38"/>
      <c r="B43" s="34"/>
      <c r="C43" s="34"/>
      <c r="D43" s="132" t="s">
        <v>172</v>
      </c>
      <c r="E43" s="15">
        <f t="shared" si="9"/>
        <v>684900</v>
      </c>
      <c r="F43" s="13">
        <v>684900</v>
      </c>
      <c r="G43" s="13">
        <v>561400</v>
      </c>
      <c r="H43" s="13"/>
      <c r="I43" s="13"/>
      <c r="J43" s="15">
        <f t="shared" si="10"/>
        <v>0</v>
      </c>
      <c r="K43" s="13"/>
      <c r="L43" s="13"/>
      <c r="M43" s="13"/>
      <c r="N43" s="13"/>
      <c r="O43" s="13"/>
      <c r="P43" s="14">
        <f t="shared" si="5"/>
        <v>684900</v>
      </c>
    </row>
    <row r="44" spans="1:16" ht="25.5" x14ac:dyDescent="0.2">
      <c r="A44" s="38"/>
      <c r="B44" s="34"/>
      <c r="C44" s="34"/>
      <c r="D44" s="140" t="s">
        <v>312</v>
      </c>
      <c r="E44" s="15">
        <f>F44+I44</f>
        <v>808364</v>
      </c>
      <c r="F44" s="13">
        <v>808364</v>
      </c>
      <c r="G44" s="13">
        <v>589000</v>
      </c>
      <c r="H44" s="13"/>
      <c r="I44" s="13"/>
      <c r="J44" s="15">
        <f>K44+N44</f>
        <v>0</v>
      </c>
      <c r="K44" s="13"/>
      <c r="L44" s="13"/>
      <c r="M44" s="13"/>
      <c r="N44" s="13"/>
      <c r="O44" s="13"/>
      <c r="P44" s="14">
        <f>E44+J44</f>
        <v>808364</v>
      </c>
    </row>
    <row r="45" spans="1:16" ht="25.5" x14ac:dyDescent="0.2">
      <c r="A45" s="38">
        <v>1011090</v>
      </c>
      <c r="B45" s="34" t="s">
        <v>249</v>
      </c>
      <c r="C45" s="34" t="s">
        <v>268</v>
      </c>
      <c r="D45" s="81" t="s">
        <v>175</v>
      </c>
      <c r="E45" s="15">
        <f t="shared" si="9"/>
        <v>17570550</v>
      </c>
      <c r="F45" s="13">
        <v>17570550</v>
      </c>
      <c r="G45" s="13">
        <v>11403700</v>
      </c>
      <c r="H45" s="13">
        <v>1706000</v>
      </c>
      <c r="I45" s="13"/>
      <c r="J45" s="15">
        <f t="shared" si="10"/>
        <v>732000</v>
      </c>
      <c r="K45" s="13">
        <v>490500</v>
      </c>
      <c r="L45" s="13">
        <v>110700</v>
      </c>
      <c r="M45" s="13">
        <v>26900</v>
      </c>
      <c r="N45" s="13">
        <f>O45+1500</f>
        <v>241500</v>
      </c>
      <c r="O45" s="13">
        <v>240000</v>
      </c>
      <c r="P45" s="14">
        <f t="shared" si="5"/>
        <v>18302550</v>
      </c>
    </row>
    <row r="46" spans="1:16" ht="25.5" x14ac:dyDescent="0.2">
      <c r="A46" s="38">
        <v>1011170</v>
      </c>
      <c r="B46" s="34" t="s">
        <v>34</v>
      </c>
      <c r="C46" s="34" t="s">
        <v>269</v>
      </c>
      <c r="D46" s="81" t="s">
        <v>176</v>
      </c>
      <c r="E46" s="15">
        <f t="shared" si="9"/>
        <v>3218700</v>
      </c>
      <c r="F46" s="13">
        <v>3218700</v>
      </c>
      <c r="G46" s="13">
        <v>1825000</v>
      </c>
      <c r="H46" s="13">
        <v>229000</v>
      </c>
      <c r="I46" s="13"/>
      <c r="J46" s="15">
        <f t="shared" si="10"/>
        <v>50000</v>
      </c>
      <c r="K46" s="13"/>
      <c r="L46" s="13"/>
      <c r="M46" s="13"/>
      <c r="N46" s="13">
        <f>O46</f>
        <v>50000</v>
      </c>
      <c r="O46" s="13">
        <v>50000</v>
      </c>
      <c r="P46" s="14">
        <f t="shared" si="5"/>
        <v>3268700</v>
      </c>
    </row>
    <row r="47" spans="1:16" x14ac:dyDescent="0.2">
      <c r="A47" s="38">
        <v>1011190</v>
      </c>
      <c r="B47" s="34" t="s">
        <v>49</v>
      </c>
      <c r="C47" s="34" t="s">
        <v>269</v>
      </c>
      <c r="D47" s="81" t="s">
        <v>177</v>
      </c>
      <c r="E47" s="15">
        <f t="shared" si="9"/>
        <v>3375300</v>
      </c>
      <c r="F47" s="13">
        <v>3375300</v>
      </c>
      <c r="G47" s="13">
        <v>2552800</v>
      </c>
      <c r="H47" s="13">
        <v>172900</v>
      </c>
      <c r="I47" s="13"/>
      <c r="J47" s="15">
        <f t="shared" si="10"/>
        <v>0</v>
      </c>
      <c r="K47" s="13"/>
      <c r="L47" s="13"/>
      <c r="M47" s="13"/>
      <c r="N47" s="13"/>
      <c r="O47" s="13"/>
      <c r="P47" s="14">
        <f t="shared" si="5"/>
        <v>3375300</v>
      </c>
    </row>
    <row r="48" spans="1:16" x14ac:dyDescent="0.2">
      <c r="A48" s="38">
        <v>1011200</v>
      </c>
      <c r="B48" s="34" t="s">
        <v>50</v>
      </c>
      <c r="C48" s="34" t="s">
        <v>269</v>
      </c>
      <c r="D48" s="81" t="s">
        <v>178</v>
      </c>
      <c r="E48" s="15">
        <f t="shared" si="9"/>
        <v>494000</v>
      </c>
      <c r="F48" s="13">
        <v>494000</v>
      </c>
      <c r="G48" s="13">
        <v>353600</v>
      </c>
      <c r="H48" s="13">
        <v>57600</v>
      </c>
      <c r="I48" s="13"/>
      <c r="J48" s="15">
        <f t="shared" si="10"/>
        <v>0</v>
      </c>
      <c r="K48" s="13"/>
      <c r="L48" s="13"/>
      <c r="M48" s="13"/>
      <c r="N48" s="13"/>
      <c r="O48" s="13"/>
      <c r="P48" s="14">
        <f t="shared" si="5"/>
        <v>494000</v>
      </c>
    </row>
    <row r="49" spans="1:16" x14ac:dyDescent="0.2">
      <c r="A49" s="38">
        <v>1011220</v>
      </c>
      <c r="B49" s="34" t="s">
        <v>51</v>
      </c>
      <c r="C49" s="34" t="s">
        <v>269</v>
      </c>
      <c r="D49" s="85" t="s">
        <v>184</v>
      </c>
      <c r="E49" s="15">
        <f t="shared" si="9"/>
        <v>100000</v>
      </c>
      <c r="F49" s="13">
        <v>100000</v>
      </c>
      <c r="G49" s="13"/>
      <c r="H49" s="13"/>
      <c r="I49" s="13"/>
      <c r="J49" s="15">
        <f t="shared" si="10"/>
        <v>0</v>
      </c>
      <c r="K49" s="13"/>
      <c r="L49" s="13"/>
      <c r="M49" s="13"/>
      <c r="N49" s="13"/>
      <c r="O49" s="13"/>
      <c r="P49" s="14">
        <f t="shared" si="5"/>
        <v>100000</v>
      </c>
    </row>
    <row r="50" spans="1:16" ht="25.5" x14ac:dyDescent="0.2">
      <c r="A50" s="38">
        <v>1011230</v>
      </c>
      <c r="B50" s="34" t="s">
        <v>52</v>
      </c>
      <c r="C50" s="34" t="s">
        <v>269</v>
      </c>
      <c r="D50" s="86" t="s">
        <v>179</v>
      </c>
      <c r="E50" s="15">
        <f t="shared" si="9"/>
        <v>48870</v>
      </c>
      <c r="F50" s="13">
        <v>48870</v>
      </c>
      <c r="G50" s="13"/>
      <c r="H50" s="13"/>
      <c r="I50" s="13"/>
      <c r="J50" s="15">
        <f t="shared" si="10"/>
        <v>0</v>
      </c>
      <c r="K50" s="13"/>
      <c r="L50" s="13"/>
      <c r="M50" s="13"/>
      <c r="N50" s="13"/>
      <c r="O50" s="13"/>
      <c r="P50" s="14">
        <f t="shared" si="5"/>
        <v>48870</v>
      </c>
    </row>
    <row r="51" spans="1:16" ht="25.5" x14ac:dyDescent="0.2">
      <c r="A51" s="36">
        <v>1100000</v>
      </c>
      <c r="B51" s="29"/>
      <c r="C51" s="30"/>
      <c r="D51" s="72" t="s">
        <v>0</v>
      </c>
      <c r="E51" s="10">
        <f>E52</f>
        <v>11007570</v>
      </c>
      <c r="F51" s="10">
        <f t="shared" ref="F51:P51" si="11">F52</f>
        <v>11007570</v>
      </c>
      <c r="G51" s="10">
        <f t="shared" si="11"/>
        <v>6694300</v>
      </c>
      <c r="H51" s="10">
        <f t="shared" si="11"/>
        <v>1346000</v>
      </c>
      <c r="I51" s="10">
        <f t="shared" si="11"/>
        <v>0</v>
      </c>
      <c r="J51" s="10">
        <f t="shared" si="11"/>
        <v>1917580</v>
      </c>
      <c r="K51" s="10">
        <f t="shared" si="11"/>
        <v>382500</v>
      </c>
      <c r="L51" s="10">
        <f t="shared" si="11"/>
        <v>0</v>
      </c>
      <c r="M51" s="10">
        <f t="shared" si="11"/>
        <v>145600</v>
      </c>
      <c r="N51" s="10">
        <f t="shared" si="11"/>
        <v>1535080</v>
      </c>
      <c r="O51" s="10">
        <f t="shared" si="11"/>
        <v>1535080</v>
      </c>
      <c r="P51" s="10">
        <f t="shared" si="11"/>
        <v>12925150</v>
      </c>
    </row>
    <row r="52" spans="1:16" ht="18.75" customHeight="1" x14ac:dyDescent="0.2">
      <c r="A52" s="38">
        <v>1110000</v>
      </c>
      <c r="B52" s="32"/>
      <c r="C52" s="30"/>
      <c r="D52" s="73" t="s">
        <v>0</v>
      </c>
      <c r="E52" s="10">
        <f t="shared" ref="E52:P52" si="12">E53+E54+E56+E59+E61</f>
        <v>11007570</v>
      </c>
      <c r="F52" s="10">
        <f t="shared" si="12"/>
        <v>11007570</v>
      </c>
      <c r="G52" s="10">
        <f t="shared" si="12"/>
        <v>6694300</v>
      </c>
      <c r="H52" s="10">
        <f t="shared" si="12"/>
        <v>1346000</v>
      </c>
      <c r="I52" s="10">
        <f t="shared" si="12"/>
        <v>0</v>
      </c>
      <c r="J52" s="10">
        <f t="shared" si="12"/>
        <v>1917580</v>
      </c>
      <c r="K52" s="10">
        <f t="shared" si="12"/>
        <v>382500</v>
      </c>
      <c r="L52" s="10">
        <f t="shared" si="12"/>
        <v>0</v>
      </c>
      <c r="M52" s="10">
        <f t="shared" si="12"/>
        <v>145600</v>
      </c>
      <c r="N52" s="10">
        <f t="shared" si="12"/>
        <v>1535080</v>
      </c>
      <c r="O52" s="10">
        <f t="shared" si="12"/>
        <v>1535080</v>
      </c>
      <c r="P52" s="10">
        <f t="shared" si="12"/>
        <v>12925150</v>
      </c>
    </row>
    <row r="53" spans="1:16" s="7" customFormat="1" ht="25.5" x14ac:dyDescent="0.2">
      <c r="A53" s="38">
        <v>1110180</v>
      </c>
      <c r="B53" s="33" t="s">
        <v>198</v>
      </c>
      <c r="C53" s="33" t="s">
        <v>248</v>
      </c>
      <c r="D53" s="74" t="s">
        <v>282</v>
      </c>
      <c r="E53" s="15">
        <f t="shared" ref="E53:E62" si="13">F53+I53</f>
        <v>1408100</v>
      </c>
      <c r="F53" s="13">
        <v>1408100</v>
      </c>
      <c r="G53" s="13">
        <v>973000</v>
      </c>
      <c r="H53" s="13">
        <v>48000</v>
      </c>
      <c r="I53" s="13"/>
      <c r="J53" s="15">
        <f t="shared" ref="J53:J62" si="14">K53+N53</f>
        <v>0</v>
      </c>
      <c r="K53" s="13"/>
      <c r="L53" s="13"/>
      <c r="M53" s="13"/>
      <c r="N53" s="13"/>
      <c r="O53" s="13"/>
      <c r="P53" s="14">
        <f t="shared" si="5"/>
        <v>1408100</v>
      </c>
    </row>
    <row r="54" spans="1:16" s="7" customFormat="1" x14ac:dyDescent="0.2">
      <c r="A54" s="38">
        <v>1113140</v>
      </c>
      <c r="B54" s="40" t="s">
        <v>53</v>
      </c>
      <c r="C54" s="40"/>
      <c r="D54" s="88" t="s">
        <v>281</v>
      </c>
      <c r="E54" s="15">
        <f t="shared" si="13"/>
        <v>112900</v>
      </c>
      <c r="F54" s="13">
        <v>112900</v>
      </c>
      <c r="G54" s="13"/>
      <c r="H54" s="13"/>
      <c r="I54" s="13"/>
      <c r="J54" s="15">
        <f t="shared" si="14"/>
        <v>0</v>
      </c>
      <c r="K54" s="13"/>
      <c r="L54" s="13"/>
      <c r="M54" s="13"/>
      <c r="N54" s="13"/>
      <c r="O54" s="13"/>
      <c r="P54" s="14">
        <f t="shared" si="5"/>
        <v>112900</v>
      </c>
    </row>
    <row r="55" spans="1:16" s="108" customFormat="1" ht="15.75" x14ac:dyDescent="0.25">
      <c r="A55" s="128">
        <v>1113143</v>
      </c>
      <c r="B55" s="125" t="s">
        <v>273</v>
      </c>
      <c r="C55" s="125" t="s">
        <v>1</v>
      </c>
      <c r="D55" s="145" t="s">
        <v>274</v>
      </c>
      <c r="E55" s="142">
        <f t="shared" si="13"/>
        <v>112900</v>
      </c>
      <c r="F55" s="127">
        <v>112900</v>
      </c>
      <c r="G55" s="127"/>
      <c r="H55" s="127"/>
      <c r="I55" s="127"/>
      <c r="J55" s="142">
        <f t="shared" si="14"/>
        <v>0</v>
      </c>
      <c r="K55" s="127"/>
      <c r="L55" s="127"/>
      <c r="M55" s="127"/>
      <c r="N55" s="127"/>
      <c r="O55" s="127"/>
      <c r="P55" s="143">
        <f t="shared" si="5"/>
        <v>112900</v>
      </c>
    </row>
    <row r="56" spans="1:16" s="7" customFormat="1" x14ac:dyDescent="0.2">
      <c r="A56" s="43">
        <v>1115010</v>
      </c>
      <c r="B56" s="40" t="s">
        <v>283</v>
      </c>
      <c r="C56" s="40"/>
      <c r="D56" s="87" t="s">
        <v>28</v>
      </c>
      <c r="E56" s="15">
        <f t="shared" si="13"/>
        <v>650000</v>
      </c>
      <c r="F56" s="13">
        <f>SUM(F57:F58)</f>
        <v>650000</v>
      </c>
      <c r="G56" s="13">
        <f>SUM(G57:G58)</f>
        <v>0</v>
      </c>
      <c r="H56" s="13">
        <f>SUM(H57:H58)</f>
        <v>0</v>
      </c>
      <c r="I56" s="13">
        <f>SUM(I57:I58)</f>
        <v>0</v>
      </c>
      <c r="J56" s="15">
        <f t="shared" si="14"/>
        <v>0</v>
      </c>
      <c r="K56" s="13">
        <f>SUM(K57:K58)</f>
        <v>0</v>
      </c>
      <c r="L56" s="13">
        <f>SUM(L57:L58)</f>
        <v>0</v>
      </c>
      <c r="M56" s="13">
        <f>SUM(M57:M58)</f>
        <v>0</v>
      </c>
      <c r="N56" s="13">
        <f>SUM(N57:N58)</f>
        <v>0</v>
      </c>
      <c r="O56" s="13">
        <f>SUM(O57:O58)</f>
        <v>0</v>
      </c>
      <c r="P56" s="14">
        <f t="shared" si="5"/>
        <v>650000</v>
      </c>
    </row>
    <row r="57" spans="1:16" s="108" customFormat="1" ht="25.5" x14ac:dyDescent="0.2">
      <c r="A57" s="128">
        <v>1115011</v>
      </c>
      <c r="B57" s="125" t="s">
        <v>54</v>
      </c>
      <c r="C57" s="125" t="s">
        <v>2</v>
      </c>
      <c r="D57" s="126" t="s">
        <v>181</v>
      </c>
      <c r="E57" s="142">
        <f t="shared" si="13"/>
        <v>382000</v>
      </c>
      <c r="F57" s="127">
        <v>382000</v>
      </c>
      <c r="G57" s="127"/>
      <c r="H57" s="127"/>
      <c r="I57" s="127"/>
      <c r="J57" s="15">
        <f t="shared" si="14"/>
        <v>0</v>
      </c>
      <c r="K57" s="127"/>
      <c r="L57" s="127"/>
      <c r="M57" s="127"/>
      <c r="N57" s="127"/>
      <c r="O57" s="127"/>
      <c r="P57" s="14">
        <f t="shared" si="5"/>
        <v>382000</v>
      </c>
    </row>
    <row r="58" spans="1:16" s="108" customFormat="1" ht="31.5" x14ac:dyDescent="0.25">
      <c r="A58" s="128">
        <v>1115012</v>
      </c>
      <c r="B58" s="125" t="s">
        <v>18</v>
      </c>
      <c r="C58" s="125" t="s">
        <v>2</v>
      </c>
      <c r="D58" s="146" t="s">
        <v>17</v>
      </c>
      <c r="E58" s="142">
        <f t="shared" si="13"/>
        <v>268000</v>
      </c>
      <c r="F58" s="127">
        <v>268000</v>
      </c>
      <c r="G58" s="127"/>
      <c r="H58" s="127"/>
      <c r="I58" s="127"/>
      <c r="J58" s="15">
        <f>K58+N58</f>
        <v>0</v>
      </c>
      <c r="K58" s="127"/>
      <c r="L58" s="127"/>
      <c r="M58" s="127"/>
      <c r="N58" s="127"/>
      <c r="O58" s="127"/>
      <c r="P58" s="14">
        <f>E58+J58</f>
        <v>268000</v>
      </c>
    </row>
    <row r="59" spans="1:16" s="7" customFormat="1" x14ac:dyDescent="0.2">
      <c r="A59" s="43">
        <v>1115030</v>
      </c>
      <c r="B59" s="40" t="s">
        <v>284</v>
      </c>
      <c r="C59" s="40"/>
      <c r="D59" s="89" t="s">
        <v>275</v>
      </c>
      <c r="E59" s="15">
        <f t="shared" si="13"/>
        <v>7611470</v>
      </c>
      <c r="F59" s="13">
        <f>SUM(F60)</f>
        <v>7611470</v>
      </c>
      <c r="G59" s="13">
        <f t="shared" ref="G59:O59" si="15">SUM(G60)</f>
        <v>4835300</v>
      </c>
      <c r="H59" s="13">
        <f t="shared" si="15"/>
        <v>1224300</v>
      </c>
      <c r="I59" s="13">
        <f t="shared" si="15"/>
        <v>0</v>
      </c>
      <c r="J59" s="13">
        <f t="shared" si="15"/>
        <v>1831380</v>
      </c>
      <c r="K59" s="13">
        <f t="shared" si="15"/>
        <v>381300</v>
      </c>
      <c r="L59" s="13">
        <f t="shared" si="15"/>
        <v>0</v>
      </c>
      <c r="M59" s="13">
        <f t="shared" si="15"/>
        <v>145600</v>
      </c>
      <c r="N59" s="13">
        <f t="shared" si="15"/>
        <v>1450080</v>
      </c>
      <c r="O59" s="13">
        <f t="shared" si="15"/>
        <v>1450080</v>
      </c>
      <c r="P59" s="14">
        <f t="shared" si="5"/>
        <v>9442850</v>
      </c>
    </row>
    <row r="60" spans="1:16" s="108" customFormat="1" ht="25.5" x14ac:dyDescent="0.2">
      <c r="A60" s="128">
        <v>1115031</v>
      </c>
      <c r="B60" s="125" t="s">
        <v>276</v>
      </c>
      <c r="C60" s="125" t="s">
        <v>2</v>
      </c>
      <c r="D60" s="126" t="s">
        <v>182</v>
      </c>
      <c r="E60" s="15">
        <f t="shared" si="13"/>
        <v>7611470</v>
      </c>
      <c r="F60" s="127">
        <v>7611470</v>
      </c>
      <c r="G60" s="127">
        <v>4835300</v>
      </c>
      <c r="H60" s="127">
        <v>1224300</v>
      </c>
      <c r="I60" s="127"/>
      <c r="J60" s="15">
        <f t="shared" si="14"/>
        <v>1831380</v>
      </c>
      <c r="K60" s="127">
        <v>381300</v>
      </c>
      <c r="L60" s="127"/>
      <c r="M60" s="127">
        <v>145600</v>
      </c>
      <c r="N60" s="127">
        <f>O60</f>
        <v>1450080</v>
      </c>
      <c r="O60" s="127">
        <v>1450080</v>
      </c>
      <c r="P60" s="14">
        <f t="shared" si="5"/>
        <v>9442850</v>
      </c>
    </row>
    <row r="61" spans="1:16" s="144" customFormat="1" x14ac:dyDescent="0.2">
      <c r="A61" s="147">
        <v>1115040</v>
      </c>
      <c r="B61" s="40" t="s">
        <v>277</v>
      </c>
      <c r="C61" s="40"/>
      <c r="D61" s="89" t="s">
        <v>278</v>
      </c>
      <c r="E61" s="15">
        <f>E62</f>
        <v>1225100</v>
      </c>
      <c r="F61" s="15">
        <f t="shared" ref="F61:O61" si="16">F62</f>
        <v>1225100</v>
      </c>
      <c r="G61" s="15">
        <f t="shared" si="16"/>
        <v>886000</v>
      </c>
      <c r="H61" s="15">
        <f t="shared" si="16"/>
        <v>73700</v>
      </c>
      <c r="I61" s="15">
        <f t="shared" si="16"/>
        <v>0</v>
      </c>
      <c r="J61" s="15">
        <f t="shared" si="16"/>
        <v>86200</v>
      </c>
      <c r="K61" s="15">
        <f t="shared" si="16"/>
        <v>1200</v>
      </c>
      <c r="L61" s="15">
        <f t="shared" si="16"/>
        <v>0</v>
      </c>
      <c r="M61" s="15">
        <f t="shared" si="16"/>
        <v>0</v>
      </c>
      <c r="N61" s="15">
        <f t="shared" si="16"/>
        <v>85000</v>
      </c>
      <c r="O61" s="15">
        <f t="shared" si="16"/>
        <v>85000</v>
      </c>
      <c r="P61" s="14">
        <f t="shared" si="5"/>
        <v>1311300</v>
      </c>
    </row>
    <row r="62" spans="1:16" s="108" customFormat="1" x14ac:dyDescent="0.2">
      <c r="A62" s="128">
        <v>1115041</v>
      </c>
      <c r="B62" s="125" t="s">
        <v>279</v>
      </c>
      <c r="C62" s="125" t="s">
        <v>2</v>
      </c>
      <c r="D62" s="126" t="s">
        <v>280</v>
      </c>
      <c r="E62" s="15">
        <f t="shared" si="13"/>
        <v>1225100</v>
      </c>
      <c r="F62" s="127">
        <v>1225100</v>
      </c>
      <c r="G62" s="127">
        <v>886000</v>
      </c>
      <c r="H62" s="127">
        <v>73700</v>
      </c>
      <c r="I62" s="127"/>
      <c r="J62" s="15">
        <f t="shared" si="14"/>
        <v>86200</v>
      </c>
      <c r="K62" s="127">
        <v>1200</v>
      </c>
      <c r="L62" s="127"/>
      <c r="M62" s="127"/>
      <c r="N62" s="127">
        <f>O62</f>
        <v>85000</v>
      </c>
      <c r="O62" s="127">
        <v>85000</v>
      </c>
      <c r="P62" s="14">
        <f t="shared" si="5"/>
        <v>1311300</v>
      </c>
    </row>
    <row r="63" spans="1:16" x14ac:dyDescent="0.2">
      <c r="A63" s="36">
        <v>1400000</v>
      </c>
      <c r="B63" s="29"/>
      <c r="C63" s="30"/>
      <c r="D63" s="72" t="s">
        <v>183</v>
      </c>
      <c r="E63" s="10">
        <f>E65</f>
        <v>213678953</v>
      </c>
      <c r="F63" s="10">
        <f t="shared" ref="F63:O63" si="17">F65</f>
        <v>213678953</v>
      </c>
      <c r="G63" s="10">
        <f t="shared" si="17"/>
        <v>757900</v>
      </c>
      <c r="H63" s="10">
        <f t="shared" si="17"/>
        <v>17800</v>
      </c>
      <c r="I63" s="10">
        <f t="shared" si="17"/>
        <v>0</v>
      </c>
      <c r="J63" s="10">
        <f t="shared" si="17"/>
        <v>15995069</v>
      </c>
      <c r="K63" s="10">
        <f t="shared" si="17"/>
        <v>7829000</v>
      </c>
      <c r="L63" s="10">
        <f t="shared" si="17"/>
        <v>0</v>
      </c>
      <c r="M63" s="10">
        <f t="shared" si="17"/>
        <v>0</v>
      </c>
      <c r="N63" s="10">
        <f t="shared" si="17"/>
        <v>8166069</v>
      </c>
      <c r="O63" s="10">
        <f t="shared" si="17"/>
        <v>8056669</v>
      </c>
      <c r="P63" s="14">
        <f t="shared" si="5"/>
        <v>229674022</v>
      </c>
    </row>
    <row r="64" spans="1:16" s="69" customFormat="1" x14ac:dyDescent="0.2">
      <c r="A64" s="115"/>
      <c r="B64" s="32"/>
      <c r="C64" s="35"/>
      <c r="D64" s="140" t="s">
        <v>186</v>
      </c>
      <c r="E64" s="15">
        <f>F64+I64</f>
        <v>131864900</v>
      </c>
      <c r="F64" s="11">
        <f>SUM(F68+F70+F72+F74+F76+F78+F83)</f>
        <v>131864900</v>
      </c>
      <c r="G64" s="11">
        <f t="shared" ref="G64:O64" si="18">SUM(G68+G70+G72+G74+G76+G78+G83)</f>
        <v>0</v>
      </c>
      <c r="H64" s="11">
        <f t="shared" si="18"/>
        <v>0</v>
      </c>
      <c r="I64" s="11">
        <f t="shared" si="18"/>
        <v>0</v>
      </c>
      <c r="J64" s="11">
        <f t="shared" si="18"/>
        <v>0</v>
      </c>
      <c r="K64" s="11">
        <f t="shared" si="18"/>
        <v>0</v>
      </c>
      <c r="L64" s="11">
        <f t="shared" si="18"/>
        <v>0</v>
      </c>
      <c r="M64" s="11">
        <f t="shared" si="18"/>
        <v>0</v>
      </c>
      <c r="N64" s="11">
        <f t="shared" si="18"/>
        <v>0</v>
      </c>
      <c r="O64" s="11">
        <f t="shared" si="18"/>
        <v>0</v>
      </c>
      <c r="P64" s="14">
        <f t="shared" si="5"/>
        <v>131864900</v>
      </c>
    </row>
    <row r="65" spans="1:16" s="110" customFormat="1" ht="25.5" x14ac:dyDescent="0.2">
      <c r="A65" s="109">
        <v>1410000</v>
      </c>
      <c r="B65" s="112"/>
      <c r="C65" s="113"/>
      <c r="D65" s="111" t="s">
        <v>183</v>
      </c>
      <c r="E65" s="114">
        <f t="shared" ref="E65:O65" si="19">SUM(E67+E66+E69+E71+E73+E75+E77+E82+E80)</f>
        <v>213678953</v>
      </c>
      <c r="F65" s="114">
        <f t="shared" si="19"/>
        <v>213678953</v>
      </c>
      <c r="G65" s="114">
        <f t="shared" si="19"/>
        <v>757900</v>
      </c>
      <c r="H65" s="114">
        <f t="shared" si="19"/>
        <v>17800</v>
      </c>
      <c r="I65" s="114">
        <f t="shared" si="19"/>
        <v>0</v>
      </c>
      <c r="J65" s="114">
        <f t="shared" si="19"/>
        <v>15995069</v>
      </c>
      <c r="K65" s="114">
        <f t="shared" si="19"/>
        <v>7829000</v>
      </c>
      <c r="L65" s="114">
        <f t="shared" si="19"/>
        <v>0</v>
      </c>
      <c r="M65" s="114">
        <f t="shared" si="19"/>
        <v>0</v>
      </c>
      <c r="N65" s="114">
        <f t="shared" si="19"/>
        <v>8166069</v>
      </c>
      <c r="O65" s="114">
        <f t="shared" si="19"/>
        <v>8056669</v>
      </c>
      <c r="P65" s="14">
        <f t="shared" si="5"/>
        <v>229674022</v>
      </c>
    </row>
    <row r="66" spans="1:16" s="7" customFormat="1" ht="25.5" x14ac:dyDescent="0.2">
      <c r="A66" s="43">
        <v>1410180</v>
      </c>
      <c r="B66" s="33" t="s">
        <v>198</v>
      </c>
      <c r="C66" s="33" t="s">
        <v>248</v>
      </c>
      <c r="D66" s="74" t="s">
        <v>282</v>
      </c>
      <c r="E66" s="15">
        <f t="shared" ref="E66:E83" si="20">F66+I66</f>
        <v>980400</v>
      </c>
      <c r="F66" s="13">
        <v>980400</v>
      </c>
      <c r="G66" s="13">
        <v>757900</v>
      </c>
      <c r="H66" s="13">
        <v>17800</v>
      </c>
      <c r="I66" s="13"/>
      <c r="J66" s="15">
        <f t="shared" ref="J66:J83" si="21">K66+N66</f>
        <v>0</v>
      </c>
      <c r="K66" s="13"/>
      <c r="L66" s="13"/>
      <c r="M66" s="13"/>
      <c r="N66" s="13"/>
      <c r="O66" s="13"/>
      <c r="P66" s="14">
        <f t="shared" si="5"/>
        <v>980400</v>
      </c>
    </row>
    <row r="67" spans="1:16" x14ac:dyDescent="0.2">
      <c r="A67" s="38">
        <v>1412010</v>
      </c>
      <c r="B67" s="12" t="s">
        <v>55</v>
      </c>
      <c r="C67" s="12" t="s">
        <v>3</v>
      </c>
      <c r="D67" s="77" t="s">
        <v>185</v>
      </c>
      <c r="E67" s="15">
        <f t="shared" si="20"/>
        <v>72486700</v>
      </c>
      <c r="F67" s="13">
        <v>72486700</v>
      </c>
      <c r="G67" s="13"/>
      <c r="H67" s="13"/>
      <c r="I67" s="13"/>
      <c r="J67" s="15">
        <f t="shared" si="21"/>
        <v>4760300</v>
      </c>
      <c r="K67" s="13">
        <v>2713400</v>
      </c>
      <c r="L67" s="13"/>
      <c r="M67" s="13"/>
      <c r="N67" s="13">
        <f>O67</f>
        <v>2046900</v>
      </c>
      <c r="O67" s="13">
        <v>2046900</v>
      </c>
      <c r="P67" s="14">
        <f t="shared" si="5"/>
        <v>77247000</v>
      </c>
    </row>
    <row r="68" spans="1:16" x14ac:dyDescent="0.2">
      <c r="A68" s="38"/>
      <c r="B68" s="12"/>
      <c r="C68" s="12"/>
      <c r="D68" s="140" t="s">
        <v>186</v>
      </c>
      <c r="E68" s="15">
        <f t="shared" si="20"/>
        <v>41761800</v>
      </c>
      <c r="F68" s="13">
        <v>41761800</v>
      </c>
      <c r="G68" s="13"/>
      <c r="H68" s="13"/>
      <c r="I68" s="13"/>
      <c r="J68" s="15">
        <f t="shared" si="21"/>
        <v>0</v>
      </c>
      <c r="K68" s="13"/>
      <c r="L68" s="13"/>
      <c r="M68" s="13"/>
      <c r="N68" s="13"/>
      <c r="O68" s="13"/>
      <c r="P68" s="14">
        <f t="shared" si="5"/>
        <v>41761800</v>
      </c>
    </row>
    <row r="69" spans="1:16" s="69" customFormat="1" ht="25.5" x14ac:dyDescent="0.2">
      <c r="A69" s="115">
        <v>1412020</v>
      </c>
      <c r="B69" s="12" t="s">
        <v>59</v>
      </c>
      <c r="C69" s="12" t="s">
        <v>3</v>
      </c>
      <c r="D69" s="77" t="s">
        <v>187</v>
      </c>
      <c r="E69" s="15">
        <f t="shared" si="20"/>
        <v>49016400</v>
      </c>
      <c r="F69" s="13">
        <v>49016400</v>
      </c>
      <c r="G69" s="13"/>
      <c r="H69" s="13"/>
      <c r="I69" s="13"/>
      <c r="J69" s="15">
        <f t="shared" si="21"/>
        <v>1689300</v>
      </c>
      <c r="K69" s="13">
        <v>225100</v>
      </c>
      <c r="L69" s="13"/>
      <c r="M69" s="13"/>
      <c r="N69" s="13">
        <f>O69+12800</f>
        <v>1464200</v>
      </c>
      <c r="O69" s="13">
        <v>1451400</v>
      </c>
      <c r="P69" s="14">
        <f t="shared" si="5"/>
        <v>50705700</v>
      </c>
    </row>
    <row r="70" spans="1:16" x14ac:dyDescent="0.2">
      <c r="A70" s="38"/>
      <c r="B70" s="12"/>
      <c r="C70" s="12"/>
      <c r="D70" s="140" t="s">
        <v>186</v>
      </c>
      <c r="E70" s="15">
        <f t="shared" si="20"/>
        <v>26975800</v>
      </c>
      <c r="F70" s="13">
        <v>26975800</v>
      </c>
      <c r="G70" s="13"/>
      <c r="H70" s="13"/>
      <c r="I70" s="13"/>
      <c r="J70" s="15">
        <f t="shared" si="21"/>
        <v>0</v>
      </c>
      <c r="K70" s="13"/>
      <c r="L70" s="13"/>
      <c r="M70" s="13"/>
      <c r="N70" s="13"/>
      <c r="O70" s="13"/>
      <c r="P70" s="14">
        <f t="shared" si="5"/>
        <v>26975800</v>
      </c>
    </row>
    <row r="71" spans="1:16" x14ac:dyDescent="0.2">
      <c r="A71" s="38">
        <v>1412050</v>
      </c>
      <c r="B71" s="12" t="s">
        <v>61</v>
      </c>
      <c r="C71" s="12" t="s">
        <v>4</v>
      </c>
      <c r="D71" s="92" t="s">
        <v>188</v>
      </c>
      <c r="E71" s="15">
        <f t="shared" si="20"/>
        <v>28180700</v>
      </c>
      <c r="F71" s="13">
        <v>28180700</v>
      </c>
      <c r="G71" s="13"/>
      <c r="H71" s="13"/>
      <c r="I71" s="13"/>
      <c r="J71" s="15">
        <f t="shared" si="21"/>
        <v>2579500</v>
      </c>
      <c r="K71" s="13">
        <v>85400</v>
      </c>
      <c r="L71" s="13"/>
      <c r="M71" s="13"/>
      <c r="N71" s="13">
        <f>O71</f>
        <v>2494100</v>
      </c>
      <c r="O71" s="13">
        <v>2494100</v>
      </c>
      <c r="P71" s="14">
        <f t="shared" si="5"/>
        <v>30760200</v>
      </c>
    </row>
    <row r="72" spans="1:16" x14ac:dyDescent="0.2">
      <c r="A72" s="38"/>
      <c r="B72" s="12"/>
      <c r="C72" s="12"/>
      <c r="D72" s="140" t="s">
        <v>186</v>
      </c>
      <c r="E72" s="15">
        <f t="shared" si="20"/>
        <v>15439700</v>
      </c>
      <c r="F72" s="13">
        <v>15439700</v>
      </c>
      <c r="G72" s="13"/>
      <c r="H72" s="13"/>
      <c r="I72" s="13"/>
      <c r="J72" s="15">
        <f t="shared" si="21"/>
        <v>0</v>
      </c>
      <c r="K72" s="13"/>
      <c r="L72" s="13"/>
      <c r="M72" s="13"/>
      <c r="N72" s="13"/>
      <c r="O72" s="13"/>
      <c r="P72" s="14">
        <f t="shared" si="5"/>
        <v>15439700</v>
      </c>
    </row>
    <row r="73" spans="1:16" x14ac:dyDescent="0.2">
      <c r="A73" s="38">
        <v>1412140</v>
      </c>
      <c r="B73" s="12" t="s">
        <v>62</v>
      </c>
      <c r="C73" s="12" t="s">
        <v>6</v>
      </c>
      <c r="D73" s="77" t="s">
        <v>189</v>
      </c>
      <c r="E73" s="15">
        <f t="shared" si="20"/>
        <v>7525600</v>
      </c>
      <c r="F73" s="13">
        <v>7525600</v>
      </c>
      <c r="G73" s="13"/>
      <c r="H73" s="13"/>
      <c r="I73" s="13"/>
      <c r="J73" s="15">
        <f t="shared" si="21"/>
        <v>4298300</v>
      </c>
      <c r="K73" s="13">
        <v>3601300</v>
      </c>
      <c r="L73" s="13"/>
      <c r="M73" s="13"/>
      <c r="N73" s="13">
        <f>O73</f>
        <v>697000</v>
      </c>
      <c r="O73" s="13">
        <v>697000</v>
      </c>
      <c r="P73" s="14">
        <f t="shared" si="5"/>
        <v>11823900</v>
      </c>
    </row>
    <row r="74" spans="1:16" x14ac:dyDescent="0.2">
      <c r="A74" s="38"/>
      <c r="B74" s="12"/>
      <c r="C74" s="12"/>
      <c r="D74" s="140" t="s">
        <v>186</v>
      </c>
      <c r="E74" s="15">
        <f t="shared" si="20"/>
        <v>6558400</v>
      </c>
      <c r="F74" s="13">
        <v>6558400</v>
      </c>
      <c r="G74" s="13"/>
      <c r="H74" s="13"/>
      <c r="I74" s="13"/>
      <c r="J74" s="15">
        <f t="shared" si="21"/>
        <v>0</v>
      </c>
      <c r="K74" s="13"/>
      <c r="L74" s="13"/>
      <c r="M74" s="13"/>
      <c r="N74" s="13"/>
      <c r="O74" s="13"/>
      <c r="P74" s="14">
        <f t="shared" si="5"/>
        <v>6558400</v>
      </c>
    </row>
    <row r="75" spans="1:16" x14ac:dyDescent="0.2">
      <c r="A75" s="38">
        <v>1412170</v>
      </c>
      <c r="B75" s="12" t="s">
        <v>60</v>
      </c>
      <c r="C75" s="12" t="s">
        <v>7</v>
      </c>
      <c r="D75" s="86" t="s">
        <v>190</v>
      </c>
      <c r="E75" s="15">
        <f t="shared" si="20"/>
        <v>146300</v>
      </c>
      <c r="F75" s="13">
        <v>146300</v>
      </c>
      <c r="G75" s="13"/>
      <c r="H75" s="13"/>
      <c r="I75" s="13"/>
      <c r="J75" s="15">
        <f t="shared" si="21"/>
        <v>0</v>
      </c>
      <c r="K75" s="13"/>
      <c r="L75" s="13"/>
      <c r="M75" s="13"/>
      <c r="N75" s="13"/>
      <c r="O75" s="13"/>
      <c r="P75" s="14">
        <f t="shared" si="5"/>
        <v>146300</v>
      </c>
    </row>
    <row r="76" spans="1:16" x14ac:dyDescent="0.2">
      <c r="A76" s="38"/>
      <c r="B76" s="12"/>
      <c r="C76" s="12"/>
      <c r="D76" s="140" t="s">
        <v>186</v>
      </c>
      <c r="E76" s="15">
        <f t="shared" si="20"/>
        <v>99200</v>
      </c>
      <c r="F76" s="13">
        <v>99200</v>
      </c>
      <c r="G76" s="13"/>
      <c r="H76" s="13"/>
      <c r="I76" s="13"/>
      <c r="J76" s="15">
        <f t="shared" si="21"/>
        <v>0</v>
      </c>
      <c r="K76" s="13"/>
      <c r="L76" s="13"/>
      <c r="M76" s="13"/>
      <c r="N76" s="13"/>
      <c r="O76" s="13"/>
      <c r="P76" s="14">
        <f t="shared" si="5"/>
        <v>99200</v>
      </c>
    </row>
    <row r="77" spans="1:16" x14ac:dyDescent="0.2">
      <c r="A77" s="38">
        <v>1412180</v>
      </c>
      <c r="B77" s="12" t="s">
        <v>56</v>
      </c>
      <c r="C77" s="12" t="s">
        <v>8</v>
      </c>
      <c r="D77" s="86" t="s">
        <v>191</v>
      </c>
      <c r="E77" s="15">
        <f t="shared" si="20"/>
        <v>48249753</v>
      </c>
      <c r="F77" s="13">
        <v>48249753</v>
      </c>
      <c r="G77" s="13"/>
      <c r="H77" s="13"/>
      <c r="I77" s="13"/>
      <c r="J77" s="15">
        <f t="shared" si="21"/>
        <v>2654569</v>
      </c>
      <c r="K77" s="13">
        <v>1190700</v>
      </c>
      <c r="L77" s="13"/>
      <c r="M77" s="13"/>
      <c r="N77" s="13">
        <f>O77+96600</f>
        <v>1463869</v>
      </c>
      <c r="O77" s="13">
        <v>1367269</v>
      </c>
      <c r="P77" s="14">
        <f t="shared" si="5"/>
        <v>50904322</v>
      </c>
    </row>
    <row r="78" spans="1:16" x14ac:dyDescent="0.2">
      <c r="A78" s="38"/>
      <c r="B78" s="12"/>
      <c r="C78" s="12"/>
      <c r="D78" s="152" t="s">
        <v>186</v>
      </c>
      <c r="E78" s="15">
        <f t="shared" si="20"/>
        <v>39961500</v>
      </c>
      <c r="F78" s="13">
        <v>39961500</v>
      </c>
      <c r="G78" s="13"/>
      <c r="H78" s="13"/>
      <c r="I78" s="13"/>
      <c r="J78" s="15">
        <f t="shared" si="21"/>
        <v>0</v>
      </c>
      <c r="K78" s="13"/>
      <c r="L78" s="13"/>
      <c r="M78" s="13"/>
      <c r="N78" s="13"/>
      <c r="O78" s="13"/>
      <c r="P78" s="14">
        <f t="shared" si="5"/>
        <v>39961500</v>
      </c>
    </row>
    <row r="79" spans="1:16" ht="31.5" customHeight="1" x14ac:dyDescent="0.2">
      <c r="A79" s="38"/>
      <c r="B79" s="12"/>
      <c r="C79" s="12"/>
      <c r="D79" s="152" t="s">
        <v>316</v>
      </c>
      <c r="E79" s="15">
        <f>F79+I79</f>
        <v>2847253</v>
      </c>
      <c r="F79" s="13">
        <v>2847253</v>
      </c>
      <c r="G79" s="13"/>
      <c r="H79" s="13"/>
      <c r="I79" s="13"/>
      <c r="J79" s="15">
        <f>K79+N79</f>
        <v>0</v>
      </c>
      <c r="K79" s="13"/>
      <c r="L79" s="13"/>
      <c r="M79" s="13"/>
      <c r="N79" s="13"/>
      <c r="O79" s="13"/>
      <c r="P79" s="14">
        <f>E79+J79</f>
        <v>2847253</v>
      </c>
    </row>
    <row r="80" spans="1:16" x14ac:dyDescent="0.2">
      <c r="A80" s="38">
        <v>1412210</v>
      </c>
      <c r="B80" s="12" t="s">
        <v>285</v>
      </c>
      <c r="C80" s="12"/>
      <c r="D80" s="83" t="s">
        <v>16</v>
      </c>
      <c r="E80" s="15">
        <f t="shared" si="20"/>
        <v>835800</v>
      </c>
      <c r="F80" s="13">
        <f t="shared" ref="F80:O80" si="22">F81</f>
        <v>835800</v>
      </c>
      <c r="G80" s="13">
        <f t="shared" si="22"/>
        <v>0</v>
      </c>
      <c r="H80" s="13">
        <f t="shared" si="22"/>
        <v>0</v>
      </c>
      <c r="I80" s="13">
        <f t="shared" si="22"/>
        <v>0</v>
      </c>
      <c r="J80" s="15">
        <f t="shared" si="21"/>
        <v>0</v>
      </c>
      <c r="K80" s="13">
        <f t="shared" si="22"/>
        <v>0</v>
      </c>
      <c r="L80" s="13">
        <f t="shared" si="22"/>
        <v>0</v>
      </c>
      <c r="M80" s="13">
        <f t="shared" si="22"/>
        <v>0</v>
      </c>
      <c r="N80" s="13">
        <f t="shared" si="22"/>
        <v>0</v>
      </c>
      <c r="O80" s="13">
        <f t="shared" si="22"/>
        <v>0</v>
      </c>
      <c r="P80" s="14">
        <f>E80+J80</f>
        <v>835800</v>
      </c>
    </row>
    <row r="81" spans="1:16" s="118" customFormat="1" x14ac:dyDescent="0.2">
      <c r="A81" s="105">
        <v>1412211</v>
      </c>
      <c r="B81" s="116" t="s">
        <v>58</v>
      </c>
      <c r="C81" s="116" t="s">
        <v>7</v>
      </c>
      <c r="D81" s="93" t="s">
        <v>193</v>
      </c>
      <c r="E81" s="15">
        <f t="shared" si="20"/>
        <v>835800</v>
      </c>
      <c r="F81" s="117">
        <v>835800</v>
      </c>
      <c r="G81" s="117"/>
      <c r="H81" s="117"/>
      <c r="I81" s="117"/>
      <c r="J81" s="15">
        <f t="shared" si="21"/>
        <v>0</v>
      </c>
      <c r="K81" s="117"/>
      <c r="L81" s="117"/>
      <c r="M81" s="117"/>
      <c r="N81" s="117"/>
      <c r="O81" s="117"/>
      <c r="P81" s="14">
        <f>E81+J81</f>
        <v>835800</v>
      </c>
    </row>
    <row r="82" spans="1:16" x14ac:dyDescent="0.2">
      <c r="A82" s="38">
        <v>1412220</v>
      </c>
      <c r="B82" s="12" t="s">
        <v>57</v>
      </c>
      <c r="C82" s="12" t="s">
        <v>9</v>
      </c>
      <c r="D82" s="86" t="s">
        <v>192</v>
      </c>
      <c r="E82" s="15">
        <f t="shared" si="20"/>
        <v>6257300</v>
      </c>
      <c r="F82" s="13">
        <v>6257300</v>
      </c>
      <c r="G82" s="13"/>
      <c r="H82" s="13"/>
      <c r="I82" s="13"/>
      <c r="J82" s="15">
        <f t="shared" si="21"/>
        <v>13100</v>
      </c>
      <c r="K82" s="13">
        <v>13100</v>
      </c>
      <c r="L82" s="13"/>
      <c r="M82" s="13"/>
      <c r="N82" s="13"/>
      <c r="O82" s="13"/>
      <c r="P82" s="14">
        <f t="shared" si="5"/>
        <v>6270400</v>
      </c>
    </row>
    <row r="83" spans="1:16" x14ac:dyDescent="0.2">
      <c r="A83" s="38"/>
      <c r="B83" s="12"/>
      <c r="C83" s="12"/>
      <c r="D83" s="152" t="s">
        <v>186</v>
      </c>
      <c r="E83" s="15">
        <f t="shared" si="20"/>
        <v>1068500</v>
      </c>
      <c r="F83" s="13">
        <v>1068500</v>
      </c>
      <c r="G83" s="13"/>
      <c r="H83" s="13"/>
      <c r="I83" s="13"/>
      <c r="J83" s="15">
        <f t="shared" si="21"/>
        <v>0</v>
      </c>
      <c r="K83" s="13"/>
      <c r="L83" s="13"/>
      <c r="M83" s="13"/>
      <c r="N83" s="13"/>
      <c r="O83" s="13"/>
      <c r="P83" s="14">
        <f t="shared" ref="P83:P137" si="23">E83+J83</f>
        <v>1068500</v>
      </c>
    </row>
    <row r="84" spans="1:16" ht="25.5" x14ac:dyDescent="0.2">
      <c r="A84" s="36">
        <v>1500000</v>
      </c>
      <c r="B84" s="29"/>
      <c r="C84" s="30"/>
      <c r="D84" s="72" t="s">
        <v>10</v>
      </c>
      <c r="E84" s="10">
        <f>E85</f>
        <v>366608831</v>
      </c>
      <c r="F84" s="10">
        <f t="shared" ref="F84:P84" si="24">F85</f>
        <v>366608831</v>
      </c>
      <c r="G84" s="10">
        <f t="shared" si="24"/>
        <v>18374100</v>
      </c>
      <c r="H84" s="10">
        <f t="shared" si="24"/>
        <v>1053000</v>
      </c>
      <c r="I84" s="10">
        <f t="shared" si="24"/>
        <v>0</v>
      </c>
      <c r="J84" s="10">
        <f t="shared" si="24"/>
        <v>1144000</v>
      </c>
      <c r="K84" s="10">
        <f t="shared" si="24"/>
        <v>37000</v>
      </c>
      <c r="L84" s="10">
        <f t="shared" si="24"/>
        <v>6500</v>
      </c>
      <c r="M84" s="10">
        <f t="shared" si="24"/>
        <v>5500</v>
      </c>
      <c r="N84" s="10">
        <f t="shared" si="24"/>
        <v>1107000</v>
      </c>
      <c r="O84" s="10">
        <f t="shared" si="24"/>
        <v>1107000</v>
      </c>
      <c r="P84" s="10">
        <f t="shared" si="24"/>
        <v>367752831</v>
      </c>
    </row>
    <row r="85" spans="1:16" ht="25.5" x14ac:dyDescent="0.2">
      <c r="A85" s="38">
        <v>1510000</v>
      </c>
      <c r="B85" s="32"/>
      <c r="C85" s="30"/>
      <c r="D85" s="73" t="s">
        <v>194</v>
      </c>
      <c r="E85" s="14">
        <f t="shared" ref="E85:E143" si="25">F85+I85</f>
        <v>366608831</v>
      </c>
      <c r="F85" s="10">
        <f>F86+F87+F89+F104+F117+F122+F141+F143+F145+F146+F149+F151+F152+F153+F156+F158</f>
        <v>366608831</v>
      </c>
      <c r="G85" s="10">
        <f t="shared" ref="G85:O85" si="26">G86+G87+G89+G104+G117+G122+G141+G143+G145+G146+G149+G151+G152+G153+G156+G158</f>
        <v>18374100</v>
      </c>
      <c r="H85" s="10">
        <f t="shared" si="26"/>
        <v>1053000</v>
      </c>
      <c r="I85" s="10">
        <f t="shared" si="26"/>
        <v>0</v>
      </c>
      <c r="J85" s="10">
        <f t="shared" si="26"/>
        <v>1144000</v>
      </c>
      <c r="K85" s="10">
        <f t="shared" si="26"/>
        <v>37000</v>
      </c>
      <c r="L85" s="10">
        <f t="shared" si="26"/>
        <v>6500</v>
      </c>
      <c r="M85" s="10">
        <f t="shared" si="26"/>
        <v>5500</v>
      </c>
      <c r="N85" s="10">
        <f t="shared" si="26"/>
        <v>1107000</v>
      </c>
      <c r="O85" s="10">
        <f t="shared" si="26"/>
        <v>1107000</v>
      </c>
      <c r="P85" s="14">
        <f t="shared" si="23"/>
        <v>367752831</v>
      </c>
    </row>
    <row r="86" spans="1:16" s="7" customFormat="1" ht="25.5" x14ac:dyDescent="0.2">
      <c r="A86" s="43">
        <v>1510180</v>
      </c>
      <c r="B86" s="33" t="s">
        <v>198</v>
      </c>
      <c r="C86" s="33" t="s">
        <v>248</v>
      </c>
      <c r="D86" s="74" t="s">
        <v>282</v>
      </c>
      <c r="E86" s="15">
        <f t="shared" si="25"/>
        <v>14828200</v>
      </c>
      <c r="F86" s="13">
        <v>14828200</v>
      </c>
      <c r="G86" s="13">
        <v>11065700</v>
      </c>
      <c r="H86" s="13">
        <v>256000</v>
      </c>
      <c r="I86" s="13"/>
      <c r="J86" s="15">
        <f t="shared" ref="J86:J143" si="27">K86+N86</f>
        <v>376000</v>
      </c>
      <c r="K86" s="13"/>
      <c r="L86" s="13"/>
      <c r="M86" s="13"/>
      <c r="N86" s="13">
        <f>O86</f>
        <v>376000</v>
      </c>
      <c r="O86" s="13">
        <v>376000</v>
      </c>
      <c r="P86" s="14">
        <f t="shared" si="23"/>
        <v>15204200</v>
      </c>
    </row>
    <row r="87" spans="1:16" s="7" customFormat="1" ht="38.25" x14ac:dyDescent="0.2">
      <c r="A87" s="43">
        <v>1511060</v>
      </c>
      <c r="B87" s="40" t="s">
        <v>108</v>
      </c>
      <c r="C87" s="40" t="s">
        <v>266</v>
      </c>
      <c r="D87" s="89" t="s">
        <v>270</v>
      </c>
      <c r="E87" s="15">
        <f t="shared" si="25"/>
        <v>866913</v>
      </c>
      <c r="F87" s="13">
        <v>866913</v>
      </c>
      <c r="G87" s="13"/>
      <c r="H87" s="13"/>
      <c r="I87" s="13"/>
      <c r="J87" s="15"/>
      <c r="K87" s="13"/>
      <c r="L87" s="13"/>
      <c r="M87" s="13"/>
      <c r="N87" s="13"/>
      <c r="O87" s="13"/>
      <c r="P87" s="14">
        <f t="shared" si="23"/>
        <v>866913</v>
      </c>
    </row>
    <row r="88" spans="1:16" s="7" customFormat="1" ht="63.75" x14ac:dyDescent="0.2">
      <c r="A88" s="43"/>
      <c r="B88" s="44"/>
      <c r="C88" s="34"/>
      <c r="D88" s="77" t="s">
        <v>11</v>
      </c>
      <c r="E88" s="15">
        <f t="shared" si="25"/>
        <v>866913</v>
      </c>
      <c r="F88" s="13">
        <f>F87</f>
        <v>866913</v>
      </c>
      <c r="G88" s="13"/>
      <c r="H88" s="13"/>
      <c r="I88" s="13"/>
      <c r="J88" s="15"/>
      <c r="K88" s="13"/>
      <c r="L88" s="13"/>
      <c r="M88" s="13"/>
      <c r="N88" s="13"/>
      <c r="O88" s="13"/>
      <c r="P88" s="14">
        <f t="shared" si="23"/>
        <v>866913</v>
      </c>
    </row>
    <row r="89" spans="1:16" s="7" customFormat="1" ht="38.25" x14ac:dyDescent="0.2">
      <c r="A89" s="43">
        <v>1513010</v>
      </c>
      <c r="B89" s="44" t="s">
        <v>286</v>
      </c>
      <c r="C89" s="34"/>
      <c r="D89" s="77" t="s">
        <v>195</v>
      </c>
      <c r="E89" s="15">
        <f t="shared" si="25"/>
        <v>163888078</v>
      </c>
      <c r="F89" s="13">
        <f t="shared" ref="F89:O89" si="28">F90+F92+F94+F96+F98+F100</f>
        <v>163888078</v>
      </c>
      <c r="G89" s="13">
        <f t="shared" si="28"/>
        <v>0</v>
      </c>
      <c r="H89" s="13">
        <f t="shared" si="28"/>
        <v>0</v>
      </c>
      <c r="I89" s="13">
        <f t="shared" si="28"/>
        <v>0</v>
      </c>
      <c r="J89" s="13">
        <f t="shared" si="28"/>
        <v>0</v>
      </c>
      <c r="K89" s="13">
        <f t="shared" si="28"/>
        <v>0</v>
      </c>
      <c r="L89" s="13">
        <f t="shared" si="28"/>
        <v>0</v>
      </c>
      <c r="M89" s="13">
        <f t="shared" si="28"/>
        <v>0</v>
      </c>
      <c r="N89" s="13">
        <f t="shared" si="28"/>
        <v>0</v>
      </c>
      <c r="O89" s="13">
        <f t="shared" si="28"/>
        <v>0</v>
      </c>
      <c r="P89" s="14">
        <f t="shared" si="23"/>
        <v>163888078</v>
      </c>
    </row>
    <row r="90" spans="1:16" s="108" customFormat="1" ht="114.75" x14ac:dyDescent="0.2">
      <c r="A90" s="128">
        <v>1513011</v>
      </c>
      <c r="B90" s="129" t="s">
        <v>63</v>
      </c>
      <c r="C90" s="130" t="s">
        <v>251</v>
      </c>
      <c r="D90" s="131" t="s">
        <v>196</v>
      </c>
      <c r="E90" s="15">
        <f t="shared" si="25"/>
        <v>9398228</v>
      </c>
      <c r="F90" s="127">
        <v>9398228</v>
      </c>
      <c r="G90" s="127"/>
      <c r="H90" s="127"/>
      <c r="I90" s="127"/>
      <c r="J90" s="15">
        <f t="shared" si="27"/>
        <v>0</v>
      </c>
      <c r="K90" s="127"/>
      <c r="L90" s="127"/>
      <c r="M90" s="127"/>
      <c r="N90" s="127"/>
      <c r="O90" s="127"/>
      <c r="P90" s="14">
        <f t="shared" si="23"/>
        <v>9398228</v>
      </c>
    </row>
    <row r="91" spans="1:16" s="7" customFormat="1" ht="51" x14ac:dyDescent="0.2">
      <c r="A91" s="43"/>
      <c r="B91" s="44"/>
      <c r="C91" s="45"/>
      <c r="D91" s="77" t="s">
        <v>13</v>
      </c>
      <c r="E91" s="15">
        <f t="shared" si="25"/>
        <v>9398228</v>
      </c>
      <c r="F91" s="13">
        <f>F90</f>
        <v>9398228</v>
      </c>
      <c r="G91" s="13"/>
      <c r="H91" s="13"/>
      <c r="I91" s="13"/>
      <c r="J91" s="15">
        <f t="shared" si="27"/>
        <v>0</v>
      </c>
      <c r="K91" s="13"/>
      <c r="L91" s="13"/>
      <c r="M91" s="13"/>
      <c r="N91" s="13"/>
      <c r="O91" s="13"/>
      <c r="P91" s="14">
        <f t="shared" si="23"/>
        <v>9398228</v>
      </c>
    </row>
    <row r="92" spans="1:16" s="108" customFormat="1" ht="344.25" x14ac:dyDescent="0.2">
      <c r="A92" s="128">
        <v>1513012</v>
      </c>
      <c r="B92" s="129" t="s">
        <v>64</v>
      </c>
      <c r="C92" s="130" t="s">
        <v>251</v>
      </c>
      <c r="D92" s="148" t="s">
        <v>271</v>
      </c>
      <c r="E92" s="15">
        <f t="shared" si="25"/>
        <v>1864790</v>
      </c>
      <c r="F92" s="127">
        <v>1864790</v>
      </c>
      <c r="G92" s="127"/>
      <c r="H92" s="127"/>
      <c r="I92" s="127"/>
      <c r="J92" s="15">
        <f t="shared" si="27"/>
        <v>0</v>
      </c>
      <c r="K92" s="127"/>
      <c r="L92" s="127"/>
      <c r="M92" s="127"/>
      <c r="N92" s="127"/>
      <c r="O92" s="127"/>
      <c r="P92" s="14">
        <f t="shared" si="23"/>
        <v>1864790</v>
      </c>
    </row>
    <row r="93" spans="1:16" s="7" customFormat="1" ht="51" x14ac:dyDescent="0.2">
      <c r="A93" s="43"/>
      <c r="B93" s="44"/>
      <c r="C93" s="45"/>
      <c r="D93" s="77" t="s">
        <v>13</v>
      </c>
      <c r="E93" s="15">
        <f t="shared" si="25"/>
        <v>1864790</v>
      </c>
      <c r="F93" s="13">
        <f>F92</f>
        <v>1864790</v>
      </c>
      <c r="G93" s="13"/>
      <c r="H93" s="13"/>
      <c r="I93" s="13"/>
      <c r="J93" s="15">
        <f t="shared" si="27"/>
        <v>0</v>
      </c>
      <c r="K93" s="13"/>
      <c r="L93" s="13"/>
      <c r="M93" s="13"/>
      <c r="N93" s="13"/>
      <c r="O93" s="13"/>
      <c r="P93" s="14">
        <f t="shared" si="23"/>
        <v>1864790</v>
      </c>
    </row>
    <row r="94" spans="1:16" s="108" customFormat="1" ht="51" x14ac:dyDescent="0.2">
      <c r="A94" s="128">
        <v>1513013</v>
      </c>
      <c r="B94" s="129" t="s">
        <v>65</v>
      </c>
      <c r="C94" s="130" t="s">
        <v>36</v>
      </c>
      <c r="D94" s="93" t="s">
        <v>197</v>
      </c>
      <c r="E94" s="15">
        <f t="shared" si="25"/>
        <v>464088</v>
      </c>
      <c r="F94" s="127">
        <v>464088</v>
      </c>
      <c r="G94" s="127"/>
      <c r="H94" s="127"/>
      <c r="I94" s="127"/>
      <c r="J94" s="15">
        <f t="shared" si="27"/>
        <v>0</v>
      </c>
      <c r="K94" s="127"/>
      <c r="L94" s="127"/>
      <c r="M94" s="127"/>
      <c r="N94" s="127"/>
      <c r="O94" s="127"/>
      <c r="P94" s="14">
        <f t="shared" si="23"/>
        <v>464088</v>
      </c>
    </row>
    <row r="95" spans="1:16" s="7" customFormat="1" ht="51" x14ac:dyDescent="0.2">
      <c r="A95" s="43"/>
      <c r="B95" s="44"/>
      <c r="C95" s="45"/>
      <c r="D95" s="77" t="s">
        <v>13</v>
      </c>
      <c r="E95" s="15">
        <f t="shared" si="25"/>
        <v>464088</v>
      </c>
      <c r="F95" s="13">
        <f>F94</f>
        <v>464088</v>
      </c>
      <c r="G95" s="13"/>
      <c r="H95" s="13"/>
      <c r="I95" s="13"/>
      <c r="J95" s="15">
        <f t="shared" si="27"/>
        <v>0</v>
      </c>
      <c r="K95" s="13"/>
      <c r="L95" s="13"/>
      <c r="M95" s="13"/>
      <c r="N95" s="13"/>
      <c r="O95" s="13"/>
      <c r="P95" s="14">
        <f t="shared" si="23"/>
        <v>464088</v>
      </c>
    </row>
    <row r="96" spans="1:16" s="108" customFormat="1" ht="102" hidden="1" x14ac:dyDescent="0.2">
      <c r="A96" s="128">
        <v>1513014</v>
      </c>
      <c r="B96" s="129" t="s">
        <v>66</v>
      </c>
      <c r="C96" s="130" t="s">
        <v>36</v>
      </c>
      <c r="D96" s="93" t="s">
        <v>287</v>
      </c>
      <c r="E96" s="15">
        <f t="shared" si="25"/>
        <v>0</v>
      </c>
      <c r="F96" s="127">
        <v>0</v>
      </c>
      <c r="G96" s="127"/>
      <c r="H96" s="127"/>
      <c r="I96" s="127"/>
      <c r="J96" s="15">
        <f t="shared" si="27"/>
        <v>0</v>
      </c>
      <c r="K96" s="127"/>
      <c r="L96" s="127"/>
      <c r="M96" s="127"/>
      <c r="N96" s="127"/>
      <c r="O96" s="127"/>
      <c r="P96" s="14">
        <f t="shared" si="23"/>
        <v>0</v>
      </c>
    </row>
    <row r="97" spans="1:16" s="7" customFormat="1" ht="63.75" hidden="1" x14ac:dyDescent="0.2">
      <c r="A97" s="43"/>
      <c r="B97" s="44"/>
      <c r="C97" s="45"/>
      <c r="D97" s="77" t="s">
        <v>38</v>
      </c>
      <c r="E97" s="15">
        <f t="shared" si="25"/>
        <v>0</v>
      </c>
      <c r="F97" s="13">
        <f>F96</f>
        <v>0</v>
      </c>
      <c r="G97" s="13"/>
      <c r="H97" s="13"/>
      <c r="I97" s="13"/>
      <c r="J97" s="15">
        <f t="shared" si="27"/>
        <v>0</v>
      </c>
      <c r="K97" s="13"/>
      <c r="L97" s="13"/>
      <c r="M97" s="13"/>
      <c r="N97" s="13"/>
      <c r="O97" s="13"/>
      <c r="P97" s="14">
        <f t="shared" si="23"/>
        <v>0</v>
      </c>
    </row>
    <row r="98" spans="1:16" s="108" customFormat="1" x14ac:dyDescent="0.2">
      <c r="A98" s="128">
        <v>1513015</v>
      </c>
      <c r="B98" s="129" t="s">
        <v>67</v>
      </c>
      <c r="C98" s="130" t="s">
        <v>36</v>
      </c>
      <c r="D98" s="132" t="s">
        <v>19</v>
      </c>
      <c r="E98" s="15">
        <f t="shared" si="25"/>
        <v>719513</v>
      </c>
      <c r="F98" s="127">
        <v>719513</v>
      </c>
      <c r="G98" s="127"/>
      <c r="H98" s="127"/>
      <c r="I98" s="127"/>
      <c r="J98" s="15">
        <f t="shared" si="27"/>
        <v>0</v>
      </c>
      <c r="K98" s="127"/>
      <c r="L98" s="127"/>
      <c r="M98" s="127"/>
      <c r="N98" s="127"/>
      <c r="O98" s="127"/>
      <c r="P98" s="14">
        <f t="shared" si="23"/>
        <v>719513</v>
      </c>
    </row>
    <row r="99" spans="1:16" s="7" customFormat="1" ht="51" x14ac:dyDescent="0.2">
      <c r="A99" s="43"/>
      <c r="B99" s="44"/>
      <c r="C99" s="45"/>
      <c r="D99" s="77" t="s">
        <v>13</v>
      </c>
      <c r="E99" s="15">
        <f t="shared" si="25"/>
        <v>719513</v>
      </c>
      <c r="F99" s="13">
        <f>F98</f>
        <v>719513</v>
      </c>
      <c r="G99" s="13"/>
      <c r="H99" s="13"/>
      <c r="I99" s="13"/>
      <c r="J99" s="15">
        <f t="shared" si="27"/>
        <v>0</v>
      </c>
      <c r="K99" s="13"/>
      <c r="L99" s="13"/>
      <c r="M99" s="13"/>
      <c r="N99" s="13"/>
      <c r="O99" s="13"/>
      <c r="P99" s="14">
        <f t="shared" si="23"/>
        <v>719513</v>
      </c>
    </row>
    <row r="100" spans="1:16" s="108" customFormat="1" ht="25.5" x14ac:dyDescent="0.2">
      <c r="A100" s="128">
        <v>1513016</v>
      </c>
      <c r="B100" s="129" t="s">
        <v>68</v>
      </c>
      <c r="C100" s="133" t="s">
        <v>108</v>
      </c>
      <c r="D100" s="93" t="s">
        <v>200</v>
      </c>
      <c r="E100" s="15">
        <f t="shared" si="25"/>
        <v>151441459</v>
      </c>
      <c r="F100" s="127">
        <v>151441459</v>
      </c>
      <c r="G100" s="127"/>
      <c r="H100" s="127"/>
      <c r="I100" s="127"/>
      <c r="J100" s="15">
        <f t="shared" si="27"/>
        <v>0</v>
      </c>
      <c r="K100" s="127"/>
      <c r="L100" s="127"/>
      <c r="M100" s="127"/>
      <c r="N100" s="127"/>
      <c r="O100" s="127"/>
      <c r="P100" s="14">
        <f t="shared" si="23"/>
        <v>151441459</v>
      </c>
    </row>
    <row r="101" spans="1:16" s="7" customFormat="1" ht="51" x14ac:dyDescent="0.2">
      <c r="A101" s="43"/>
      <c r="B101" s="44"/>
      <c r="C101" s="34"/>
      <c r="D101" s="77" t="s">
        <v>13</v>
      </c>
      <c r="E101" s="15">
        <f t="shared" si="25"/>
        <v>151441459</v>
      </c>
      <c r="F101" s="13">
        <f>F100</f>
        <v>151441459</v>
      </c>
      <c r="G101" s="13"/>
      <c r="H101" s="13"/>
      <c r="I101" s="13"/>
      <c r="J101" s="15">
        <f t="shared" si="27"/>
        <v>0</v>
      </c>
      <c r="K101" s="13"/>
      <c r="L101" s="13"/>
      <c r="M101" s="13"/>
      <c r="N101" s="13"/>
      <c r="O101" s="13"/>
      <c r="P101" s="14">
        <f t="shared" si="23"/>
        <v>151441459</v>
      </c>
    </row>
    <row r="102" spans="1:16" s="7" customFormat="1" ht="25.5" hidden="1" x14ac:dyDescent="0.2">
      <c r="A102" s="46">
        <v>1513017</v>
      </c>
      <c r="B102" s="47" t="s">
        <v>109</v>
      </c>
      <c r="C102" s="34" t="s">
        <v>108</v>
      </c>
      <c r="D102" s="94" t="s">
        <v>110</v>
      </c>
      <c r="E102" s="15">
        <f t="shared" si="25"/>
        <v>0</v>
      </c>
      <c r="F102" s="13"/>
      <c r="G102" s="13"/>
      <c r="H102" s="13"/>
      <c r="I102" s="13"/>
      <c r="J102" s="15">
        <f t="shared" si="27"/>
        <v>0</v>
      </c>
      <c r="K102" s="13"/>
      <c r="L102" s="13"/>
      <c r="M102" s="13"/>
      <c r="N102" s="13"/>
      <c r="O102" s="13"/>
      <c r="P102" s="14">
        <f t="shared" si="23"/>
        <v>0</v>
      </c>
    </row>
    <row r="103" spans="1:16" s="7" customFormat="1" ht="51" hidden="1" x14ac:dyDescent="0.2">
      <c r="A103" s="46"/>
      <c r="B103" s="47"/>
      <c r="C103" s="34"/>
      <c r="D103" s="95" t="s">
        <v>13</v>
      </c>
      <c r="E103" s="15">
        <f t="shared" si="25"/>
        <v>0</v>
      </c>
      <c r="F103" s="13"/>
      <c r="G103" s="13"/>
      <c r="H103" s="13"/>
      <c r="I103" s="13"/>
      <c r="J103" s="15">
        <f t="shared" si="27"/>
        <v>0</v>
      </c>
      <c r="K103" s="13"/>
      <c r="L103" s="13"/>
      <c r="M103" s="13"/>
      <c r="N103" s="13"/>
      <c r="O103" s="13"/>
      <c r="P103" s="14">
        <f t="shared" si="23"/>
        <v>0</v>
      </c>
    </row>
    <row r="104" spans="1:16" s="7" customFormat="1" ht="25.5" x14ac:dyDescent="0.2">
      <c r="A104" s="43">
        <v>1513020</v>
      </c>
      <c r="B104" s="44" t="s">
        <v>288</v>
      </c>
      <c r="C104" s="34"/>
      <c r="D104" s="77" t="s">
        <v>201</v>
      </c>
      <c r="E104" s="15">
        <f t="shared" si="25"/>
        <v>1934500</v>
      </c>
      <c r="F104" s="13">
        <f>F105+F107+F109+F111+F113+F115</f>
        <v>1934500</v>
      </c>
      <c r="G104" s="13">
        <f t="shared" ref="G104:O104" si="29">G105+G107+G109+G111+G113+G115</f>
        <v>0</v>
      </c>
      <c r="H104" s="13">
        <f t="shared" si="29"/>
        <v>0</v>
      </c>
      <c r="I104" s="13">
        <f t="shared" si="29"/>
        <v>0</v>
      </c>
      <c r="J104" s="15">
        <f t="shared" si="27"/>
        <v>0</v>
      </c>
      <c r="K104" s="13">
        <f t="shared" si="29"/>
        <v>0</v>
      </c>
      <c r="L104" s="13">
        <f t="shared" si="29"/>
        <v>0</v>
      </c>
      <c r="M104" s="13">
        <f t="shared" si="29"/>
        <v>0</v>
      </c>
      <c r="N104" s="13">
        <f t="shared" si="29"/>
        <v>0</v>
      </c>
      <c r="O104" s="13">
        <f t="shared" si="29"/>
        <v>0</v>
      </c>
      <c r="P104" s="14">
        <f t="shared" si="23"/>
        <v>1934500</v>
      </c>
    </row>
    <row r="105" spans="1:16" s="108" customFormat="1" ht="110.25" customHeight="1" x14ac:dyDescent="0.2">
      <c r="A105" s="128">
        <v>1513021</v>
      </c>
      <c r="B105" s="129" t="s">
        <v>69</v>
      </c>
      <c r="C105" s="130" t="s">
        <v>251</v>
      </c>
      <c r="D105" s="134" t="s">
        <v>289</v>
      </c>
      <c r="E105" s="15">
        <f t="shared" si="25"/>
        <v>150600</v>
      </c>
      <c r="F105" s="127">
        <v>150600</v>
      </c>
      <c r="G105" s="127"/>
      <c r="H105" s="127"/>
      <c r="I105" s="127"/>
      <c r="J105" s="15">
        <f t="shared" si="27"/>
        <v>0</v>
      </c>
      <c r="K105" s="127"/>
      <c r="L105" s="127"/>
      <c r="M105" s="127"/>
      <c r="N105" s="127"/>
      <c r="O105" s="127"/>
      <c r="P105" s="14">
        <f t="shared" si="23"/>
        <v>150600</v>
      </c>
    </row>
    <row r="106" spans="1:16" s="7" customFormat="1" ht="42.75" customHeight="1" x14ac:dyDescent="0.2">
      <c r="A106" s="43"/>
      <c r="B106" s="44"/>
      <c r="C106" s="45"/>
      <c r="D106" s="89" t="s">
        <v>14</v>
      </c>
      <c r="E106" s="15">
        <f t="shared" si="25"/>
        <v>150600</v>
      </c>
      <c r="F106" s="13">
        <f>F105</f>
        <v>150600</v>
      </c>
      <c r="G106" s="13"/>
      <c r="H106" s="13"/>
      <c r="I106" s="13"/>
      <c r="J106" s="15">
        <f t="shared" si="27"/>
        <v>0</v>
      </c>
      <c r="K106" s="13"/>
      <c r="L106" s="13"/>
      <c r="M106" s="13"/>
      <c r="N106" s="13"/>
      <c r="O106" s="13"/>
      <c r="P106" s="14">
        <f t="shared" si="23"/>
        <v>150600</v>
      </c>
    </row>
    <row r="107" spans="1:16" s="108" customFormat="1" ht="267.75" x14ac:dyDescent="0.2">
      <c r="A107" s="128">
        <v>1513022</v>
      </c>
      <c r="B107" s="129" t="s">
        <v>70</v>
      </c>
      <c r="C107" s="130" t="s">
        <v>251</v>
      </c>
      <c r="D107" s="148" t="s">
        <v>272</v>
      </c>
      <c r="E107" s="15">
        <f t="shared" si="25"/>
        <v>10000</v>
      </c>
      <c r="F107" s="127">
        <v>10000</v>
      </c>
      <c r="G107" s="127"/>
      <c r="H107" s="127"/>
      <c r="I107" s="127"/>
      <c r="J107" s="15">
        <f t="shared" si="27"/>
        <v>0</v>
      </c>
      <c r="K107" s="127"/>
      <c r="L107" s="127"/>
      <c r="M107" s="127"/>
      <c r="N107" s="127"/>
      <c r="O107" s="127"/>
      <c r="P107" s="14">
        <f t="shared" si="23"/>
        <v>10000</v>
      </c>
    </row>
    <row r="108" spans="1:16" s="7" customFormat="1" ht="51" x14ac:dyDescent="0.2">
      <c r="A108" s="43"/>
      <c r="B108" s="44"/>
      <c r="C108" s="45"/>
      <c r="D108" s="77" t="s">
        <v>14</v>
      </c>
      <c r="E108" s="15">
        <f t="shared" si="25"/>
        <v>10000</v>
      </c>
      <c r="F108" s="13">
        <f>F107</f>
        <v>10000</v>
      </c>
      <c r="G108" s="13"/>
      <c r="H108" s="13"/>
      <c r="I108" s="13"/>
      <c r="J108" s="15">
        <f t="shared" si="27"/>
        <v>0</v>
      </c>
      <c r="K108" s="13"/>
      <c r="L108" s="13"/>
      <c r="M108" s="13"/>
      <c r="N108" s="13"/>
      <c r="O108" s="13"/>
      <c r="P108" s="14">
        <f t="shared" si="23"/>
        <v>10000</v>
      </c>
    </row>
    <row r="109" spans="1:16" s="108" customFormat="1" ht="51" x14ac:dyDescent="0.2">
      <c r="A109" s="128">
        <v>1513023</v>
      </c>
      <c r="B109" s="129" t="s">
        <v>71</v>
      </c>
      <c r="C109" s="130" t="s">
        <v>36</v>
      </c>
      <c r="D109" s="93" t="s">
        <v>202</v>
      </c>
      <c r="E109" s="15">
        <f t="shared" si="25"/>
        <v>10000</v>
      </c>
      <c r="F109" s="127">
        <v>10000</v>
      </c>
      <c r="G109" s="127"/>
      <c r="H109" s="127"/>
      <c r="I109" s="127"/>
      <c r="J109" s="15">
        <f t="shared" si="27"/>
        <v>0</v>
      </c>
      <c r="K109" s="127"/>
      <c r="L109" s="127"/>
      <c r="M109" s="127"/>
      <c r="N109" s="127"/>
      <c r="O109" s="127"/>
      <c r="P109" s="14">
        <f t="shared" si="23"/>
        <v>10000</v>
      </c>
    </row>
    <row r="110" spans="1:16" s="7" customFormat="1" ht="38.25" x14ac:dyDescent="0.2">
      <c r="A110" s="43"/>
      <c r="B110" s="44"/>
      <c r="C110" s="45"/>
      <c r="D110" s="77" t="s">
        <v>37</v>
      </c>
      <c r="E110" s="15">
        <f t="shared" si="25"/>
        <v>10000</v>
      </c>
      <c r="F110" s="13">
        <f>F109</f>
        <v>10000</v>
      </c>
      <c r="G110" s="13"/>
      <c r="H110" s="13"/>
      <c r="I110" s="13"/>
      <c r="J110" s="15">
        <f t="shared" si="27"/>
        <v>0</v>
      </c>
      <c r="K110" s="13"/>
      <c r="L110" s="13"/>
      <c r="M110" s="13"/>
      <c r="N110" s="13"/>
      <c r="O110" s="13"/>
      <c r="P110" s="14">
        <f t="shared" si="23"/>
        <v>10000</v>
      </c>
    </row>
    <row r="111" spans="1:16" s="108" customFormat="1" ht="25.5" x14ac:dyDescent="0.2">
      <c r="A111" s="128">
        <v>1513025</v>
      </c>
      <c r="B111" s="129" t="s">
        <v>72</v>
      </c>
      <c r="C111" s="130" t="s">
        <v>36</v>
      </c>
      <c r="D111" s="132" t="s">
        <v>20</v>
      </c>
      <c r="E111" s="15">
        <f t="shared" si="25"/>
        <v>30000</v>
      </c>
      <c r="F111" s="127">
        <v>30000</v>
      </c>
      <c r="G111" s="127"/>
      <c r="H111" s="127"/>
      <c r="I111" s="127"/>
      <c r="J111" s="15">
        <f t="shared" si="27"/>
        <v>0</v>
      </c>
      <c r="K111" s="127"/>
      <c r="L111" s="127"/>
      <c r="M111" s="127"/>
      <c r="N111" s="127"/>
      <c r="O111" s="127"/>
      <c r="P111" s="14">
        <f t="shared" si="23"/>
        <v>30000</v>
      </c>
    </row>
    <row r="112" spans="1:16" s="7" customFormat="1" ht="38.25" x14ac:dyDescent="0.2">
      <c r="A112" s="43"/>
      <c r="B112" s="44"/>
      <c r="C112" s="45"/>
      <c r="D112" s="77" t="s">
        <v>37</v>
      </c>
      <c r="E112" s="15">
        <f t="shared" si="25"/>
        <v>30000</v>
      </c>
      <c r="F112" s="13">
        <f>F111</f>
        <v>30000</v>
      </c>
      <c r="G112" s="13"/>
      <c r="H112" s="13"/>
      <c r="I112" s="13"/>
      <c r="J112" s="15">
        <f t="shared" si="27"/>
        <v>0</v>
      </c>
      <c r="K112" s="13"/>
      <c r="L112" s="13"/>
      <c r="M112" s="13"/>
      <c r="N112" s="13"/>
      <c r="O112" s="13"/>
      <c r="P112" s="14">
        <f t="shared" si="23"/>
        <v>30000</v>
      </c>
    </row>
    <row r="113" spans="1:16" s="108" customFormat="1" ht="25.5" x14ac:dyDescent="0.2">
      <c r="A113" s="128">
        <v>1513026</v>
      </c>
      <c r="B113" s="129" t="s">
        <v>73</v>
      </c>
      <c r="C113" s="133" t="s">
        <v>108</v>
      </c>
      <c r="D113" s="135" t="s">
        <v>203</v>
      </c>
      <c r="E113" s="15">
        <f t="shared" si="25"/>
        <v>1733900</v>
      </c>
      <c r="F113" s="127">
        <v>1733900</v>
      </c>
      <c r="G113" s="127"/>
      <c r="H113" s="127"/>
      <c r="I113" s="127"/>
      <c r="J113" s="15">
        <f t="shared" si="27"/>
        <v>0</v>
      </c>
      <c r="K113" s="127"/>
      <c r="L113" s="127"/>
      <c r="M113" s="127"/>
      <c r="N113" s="127"/>
      <c r="O113" s="127"/>
      <c r="P113" s="14">
        <f t="shared" si="23"/>
        <v>1733900</v>
      </c>
    </row>
    <row r="114" spans="1:16" s="7" customFormat="1" ht="38.25" x14ac:dyDescent="0.2">
      <c r="A114" s="43"/>
      <c r="B114" s="44"/>
      <c r="C114" s="34"/>
      <c r="D114" s="77" t="s">
        <v>37</v>
      </c>
      <c r="E114" s="15">
        <f t="shared" si="25"/>
        <v>1733900</v>
      </c>
      <c r="F114" s="13">
        <f>F113</f>
        <v>1733900</v>
      </c>
      <c r="G114" s="13"/>
      <c r="H114" s="13"/>
      <c r="I114" s="13"/>
      <c r="J114" s="15">
        <f t="shared" si="27"/>
        <v>0</v>
      </c>
      <c r="K114" s="13"/>
      <c r="L114" s="13"/>
      <c r="M114" s="13"/>
      <c r="N114" s="13"/>
      <c r="O114" s="13"/>
      <c r="P114" s="14">
        <f t="shared" si="23"/>
        <v>1733900</v>
      </c>
    </row>
    <row r="115" spans="1:16" s="7" customFormat="1" ht="38.25" hidden="1" x14ac:dyDescent="0.2">
      <c r="A115" s="43">
        <v>1513028</v>
      </c>
      <c r="B115" s="44" t="s">
        <v>112</v>
      </c>
      <c r="C115" s="12" t="s">
        <v>108</v>
      </c>
      <c r="D115" s="80" t="s">
        <v>204</v>
      </c>
      <c r="E115" s="15">
        <f t="shared" si="25"/>
        <v>0</v>
      </c>
      <c r="F115" s="13">
        <v>0</v>
      </c>
      <c r="G115" s="13">
        <v>0</v>
      </c>
      <c r="H115" s="13"/>
      <c r="I115" s="13"/>
      <c r="J115" s="15">
        <f t="shared" si="27"/>
        <v>0</v>
      </c>
      <c r="K115" s="13"/>
      <c r="L115" s="13"/>
      <c r="M115" s="13"/>
      <c r="N115" s="13"/>
      <c r="O115" s="13"/>
      <c r="P115" s="14">
        <f t="shared" si="23"/>
        <v>0</v>
      </c>
    </row>
    <row r="116" spans="1:16" ht="38.25" hidden="1" x14ac:dyDescent="0.2">
      <c r="A116" s="38"/>
      <c r="B116" s="32"/>
      <c r="C116" s="12"/>
      <c r="D116" s="77" t="s">
        <v>37</v>
      </c>
      <c r="E116" s="15">
        <f t="shared" si="25"/>
        <v>0</v>
      </c>
      <c r="F116" s="13">
        <f t="shared" ref="F116:O116" si="30">F115</f>
        <v>0</v>
      </c>
      <c r="G116" s="13">
        <f t="shared" si="30"/>
        <v>0</v>
      </c>
      <c r="H116" s="13">
        <f t="shared" si="30"/>
        <v>0</v>
      </c>
      <c r="I116" s="13">
        <f t="shared" si="30"/>
        <v>0</v>
      </c>
      <c r="J116" s="15">
        <f t="shared" si="27"/>
        <v>0</v>
      </c>
      <c r="K116" s="13">
        <f t="shared" si="30"/>
        <v>0</v>
      </c>
      <c r="L116" s="13">
        <f t="shared" si="30"/>
        <v>0</v>
      </c>
      <c r="M116" s="13">
        <f t="shared" si="30"/>
        <v>0</v>
      </c>
      <c r="N116" s="13">
        <f t="shared" si="30"/>
        <v>0</v>
      </c>
      <c r="O116" s="13">
        <f t="shared" si="30"/>
        <v>0</v>
      </c>
      <c r="P116" s="14">
        <f t="shared" si="23"/>
        <v>0</v>
      </c>
    </row>
    <row r="117" spans="1:16" ht="95.25" customHeight="1" x14ac:dyDescent="0.2">
      <c r="A117" s="38">
        <v>1513030</v>
      </c>
      <c r="B117" s="32" t="s">
        <v>301</v>
      </c>
      <c r="C117" s="12" t="s">
        <v>251</v>
      </c>
      <c r="D117" s="77" t="s">
        <v>302</v>
      </c>
      <c r="E117" s="15">
        <f t="shared" ref="E117:P117" si="31">SUM(E118:E121)</f>
        <v>216277</v>
      </c>
      <c r="F117" s="15">
        <f t="shared" si="31"/>
        <v>216277</v>
      </c>
      <c r="G117" s="15">
        <f t="shared" si="31"/>
        <v>0</v>
      </c>
      <c r="H117" s="15">
        <f t="shared" si="31"/>
        <v>0</v>
      </c>
      <c r="I117" s="15">
        <f t="shared" si="31"/>
        <v>0</v>
      </c>
      <c r="J117" s="15">
        <f t="shared" si="31"/>
        <v>0</v>
      </c>
      <c r="K117" s="15">
        <f t="shared" si="31"/>
        <v>0</v>
      </c>
      <c r="L117" s="15">
        <f t="shared" si="31"/>
        <v>0</v>
      </c>
      <c r="M117" s="15">
        <f t="shared" si="31"/>
        <v>0</v>
      </c>
      <c r="N117" s="15">
        <f t="shared" si="31"/>
        <v>0</v>
      </c>
      <c r="O117" s="15">
        <f t="shared" si="31"/>
        <v>0</v>
      </c>
      <c r="P117" s="14">
        <f t="shared" si="31"/>
        <v>216277</v>
      </c>
    </row>
    <row r="118" spans="1:16" s="118" customFormat="1" ht="114.75" x14ac:dyDescent="0.2">
      <c r="A118" s="105">
        <v>1513031</v>
      </c>
      <c r="B118" s="137" t="s">
        <v>303</v>
      </c>
      <c r="C118" s="116" t="s">
        <v>251</v>
      </c>
      <c r="D118" s="132" t="s">
        <v>304</v>
      </c>
      <c r="E118" s="142">
        <f>F118+I118</f>
        <v>5075</v>
      </c>
      <c r="F118" s="127">
        <v>5075</v>
      </c>
      <c r="G118" s="127"/>
      <c r="H118" s="127"/>
      <c r="I118" s="127"/>
      <c r="J118" s="142">
        <f>K118+N118</f>
        <v>0</v>
      </c>
      <c r="K118" s="127"/>
      <c r="L118" s="127"/>
      <c r="M118" s="127"/>
      <c r="N118" s="127"/>
      <c r="O118" s="127"/>
      <c r="P118" s="143">
        <f>E118+J118</f>
        <v>5075</v>
      </c>
    </row>
    <row r="119" spans="1:16" s="118" customFormat="1" ht="38.25" x14ac:dyDescent="0.2">
      <c r="A119" s="105">
        <v>1513033</v>
      </c>
      <c r="B119" s="137" t="s">
        <v>305</v>
      </c>
      <c r="C119" s="116" t="s">
        <v>36</v>
      </c>
      <c r="D119" s="132" t="s">
        <v>306</v>
      </c>
      <c r="E119" s="142">
        <f>F119+I119</f>
        <v>722</v>
      </c>
      <c r="F119" s="127">
        <v>722</v>
      </c>
      <c r="G119" s="127"/>
      <c r="H119" s="127"/>
      <c r="I119" s="127"/>
      <c r="J119" s="142">
        <f>K119+N119</f>
        <v>0</v>
      </c>
      <c r="K119" s="127"/>
      <c r="L119" s="127"/>
      <c r="M119" s="127"/>
      <c r="N119" s="127"/>
      <c r="O119" s="127"/>
      <c r="P119" s="143">
        <f>E119+J119</f>
        <v>722</v>
      </c>
    </row>
    <row r="120" spans="1:16" s="118" customFormat="1" x14ac:dyDescent="0.2">
      <c r="A120" s="105">
        <v>1513034</v>
      </c>
      <c r="B120" s="137" t="s">
        <v>307</v>
      </c>
      <c r="C120" s="116" t="s">
        <v>36</v>
      </c>
      <c r="D120" s="132" t="s">
        <v>309</v>
      </c>
      <c r="E120" s="142">
        <f>F120+I120</f>
        <v>71348</v>
      </c>
      <c r="F120" s="127">
        <v>71348</v>
      </c>
      <c r="G120" s="127"/>
      <c r="H120" s="127"/>
      <c r="I120" s="127"/>
      <c r="J120" s="142">
        <f>K120+N120</f>
        <v>0</v>
      </c>
      <c r="K120" s="127"/>
      <c r="L120" s="127"/>
      <c r="M120" s="127"/>
      <c r="N120" s="127"/>
      <c r="O120" s="127"/>
      <c r="P120" s="143">
        <f>E120+J120</f>
        <v>71348</v>
      </c>
    </row>
    <row r="121" spans="1:16" s="118" customFormat="1" ht="25.5" x14ac:dyDescent="0.2">
      <c r="A121" s="105">
        <v>1513037</v>
      </c>
      <c r="B121" s="137" t="s">
        <v>308</v>
      </c>
      <c r="C121" s="116" t="s">
        <v>36</v>
      </c>
      <c r="D121" s="132" t="s">
        <v>310</v>
      </c>
      <c r="E121" s="142">
        <f>F121+I121</f>
        <v>139132</v>
      </c>
      <c r="F121" s="127">
        <v>139132</v>
      </c>
      <c r="G121" s="127"/>
      <c r="H121" s="127"/>
      <c r="I121" s="127"/>
      <c r="J121" s="142">
        <f>K121+N121</f>
        <v>0</v>
      </c>
      <c r="K121" s="127"/>
      <c r="L121" s="127"/>
      <c r="M121" s="127"/>
      <c r="N121" s="127"/>
      <c r="O121" s="127"/>
      <c r="P121" s="143">
        <f>E121+J121</f>
        <v>139132</v>
      </c>
    </row>
    <row r="122" spans="1:16" ht="25.5" x14ac:dyDescent="0.2">
      <c r="A122" s="115">
        <v>1513040</v>
      </c>
      <c r="B122" s="32" t="s">
        <v>290</v>
      </c>
      <c r="C122" s="34"/>
      <c r="D122" s="76" t="s">
        <v>205</v>
      </c>
      <c r="E122" s="15">
        <f t="shared" si="25"/>
        <v>167101316</v>
      </c>
      <c r="F122" s="13">
        <f t="shared" ref="F122:O122" si="32">F123+F125+F127+F129+F131+F133+F135+F137+F139</f>
        <v>167101316</v>
      </c>
      <c r="G122" s="13">
        <f t="shared" si="32"/>
        <v>0</v>
      </c>
      <c r="H122" s="13">
        <f t="shared" si="32"/>
        <v>0</v>
      </c>
      <c r="I122" s="13">
        <f t="shared" si="32"/>
        <v>0</v>
      </c>
      <c r="J122" s="15">
        <f t="shared" si="27"/>
        <v>0</v>
      </c>
      <c r="K122" s="13">
        <f t="shared" si="32"/>
        <v>0</v>
      </c>
      <c r="L122" s="13">
        <f t="shared" si="32"/>
        <v>0</v>
      </c>
      <c r="M122" s="13">
        <f t="shared" si="32"/>
        <v>0</v>
      </c>
      <c r="N122" s="13">
        <f t="shared" si="32"/>
        <v>0</v>
      </c>
      <c r="O122" s="13">
        <f t="shared" si="32"/>
        <v>0</v>
      </c>
      <c r="P122" s="14">
        <f t="shared" si="23"/>
        <v>167101316</v>
      </c>
    </row>
    <row r="123" spans="1:16" s="108" customFormat="1" x14ac:dyDescent="0.2">
      <c r="A123" s="128">
        <v>1513041</v>
      </c>
      <c r="B123" s="129" t="s">
        <v>74</v>
      </c>
      <c r="C123" s="133" t="s">
        <v>1</v>
      </c>
      <c r="D123" s="132" t="s">
        <v>206</v>
      </c>
      <c r="E123" s="15">
        <f t="shared" si="25"/>
        <v>1670000</v>
      </c>
      <c r="F123" s="127">
        <v>1670000</v>
      </c>
      <c r="G123" s="127"/>
      <c r="H123" s="127"/>
      <c r="I123" s="127"/>
      <c r="J123" s="15">
        <f t="shared" si="27"/>
        <v>0</v>
      </c>
      <c r="K123" s="127"/>
      <c r="L123" s="127"/>
      <c r="M123" s="127"/>
      <c r="N123" s="127"/>
      <c r="O123" s="127"/>
      <c r="P123" s="14">
        <f t="shared" si="23"/>
        <v>1670000</v>
      </c>
    </row>
    <row r="124" spans="1:16" s="7" customFormat="1" ht="51" x14ac:dyDescent="0.2">
      <c r="A124" s="43"/>
      <c r="B124" s="44"/>
      <c r="C124" s="34"/>
      <c r="D124" s="77" t="s">
        <v>107</v>
      </c>
      <c r="E124" s="15">
        <f t="shared" si="25"/>
        <v>1670000</v>
      </c>
      <c r="F124" s="13">
        <f>F123</f>
        <v>1670000</v>
      </c>
      <c r="G124" s="13"/>
      <c r="H124" s="13"/>
      <c r="I124" s="13"/>
      <c r="J124" s="15">
        <f t="shared" si="27"/>
        <v>0</v>
      </c>
      <c r="K124" s="13"/>
      <c r="L124" s="13"/>
      <c r="M124" s="13"/>
      <c r="N124" s="13"/>
      <c r="O124" s="13"/>
      <c r="P124" s="14">
        <f t="shared" si="23"/>
        <v>1670000</v>
      </c>
    </row>
    <row r="125" spans="1:16" s="108" customFormat="1" x14ac:dyDescent="0.2">
      <c r="A125" s="128">
        <v>1513042</v>
      </c>
      <c r="B125" s="129" t="s">
        <v>75</v>
      </c>
      <c r="C125" s="133" t="s">
        <v>1</v>
      </c>
      <c r="D125" s="93" t="s">
        <v>15</v>
      </c>
      <c r="E125" s="15">
        <f t="shared" si="25"/>
        <v>140400</v>
      </c>
      <c r="F125" s="127">
        <v>140400</v>
      </c>
      <c r="G125" s="127"/>
      <c r="H125" s="127"/>
      <c r="I125" s="127"/>
      <c r="J125" s="15">
        <f t="shared" si="27"/>
        <v>0</v>
      </c>
      <c r="K125" s="127"/>
      <c r="L125" s="127"/>
      <c r="M125" s="127"/>
      <c r="N125" s="127"/>
      <c r="O125" s="127"/>
      <c r="P125" s="14">
        <f t="shared" si="23"/>
        <v>140400</v>
      </c>
    </row>
    <row r="126" spans="1:16" s="7" customFormat="1" ht="51" x14ac:dyDescent="0.2">
      <c r="A126" s="43"/>
      <c r="B126" s="44"/>
      <c r="C126" s="34"/>
      <c r="D126" s="77" t="s">
        <v>107</v>
      </c>
      <c r="E126" s="15">
        <f t="shared" si="25"/>
        <v>140400</v>
      </c>
      <c r="F126" s="13">
        <f>F125</f>
        <v>140400</v>
      </c>
      <c r="G126" s="13"/>
      <c r="H126" s="13"/>
      <c r="I126" s="13"/>
      <c r="J126" s="15">
        <f t="shared" si="27"/>
        <v>0</v>
      </c>
      <c r="K126" s="13"/>
      <c r="L126" s="13"/>
      <c r="M126" s="13"/>
      <c r="N126" s="13"/>
      <c r="O126" s="13"/>
      <c r="P126" s="14">
        <f t="shared" si="23"/>
        <v>140400</v>
      </c>
    </row>
    <row r="127" spans="1:16" s="108" customFormat="1" x14ac:dyDescent="0.2">
      <c r="A127" s="128">
        <v>1513043</v>
      </c>
      <c r="B127" s="129" t="s">
        <v>76</v>
      </c>
      <c r="C127" s="133" t="s">
        <v>1</v>
      </c>
      <c r="D127" s="93" t="s">
        <v>207</v>
      </c>
      <c r="E127" s="15">
        <f t="shared" si="25"/>
        <v>77000000</v>
      </c>
      <c r="F127" s="127">
        <v>77000000</v>
      </c>
      <c r="G127" s="127"/>
      <c r="H127" s="127"/>
      <c r="I127" s="127"/>
      <c r="J127" s="15">
        <f t="shared" si="27"/>
        <v>0</v>
      </c>
      <c r="K127" s="127"/>
      <c r="L127" s="127"/>
      <c r="M127" s="127"/>
      <c r="N127" s="127"/>
      <c r="O127" s="127"/>
      <c r="P127" s="14">
        <f t="shared" si="23"/>
        <v>77000000</v>
      </c>
    </row>
    <row r="128" spans="1:16" s="7" customFormat="1" ht="51" x14ac:dyDescent="0.2">
      <c r="A128" s="43"/>
      <c r="B128" s="44"/>
      <c r="C128" s="34"/>
      <c r="D128" s="77" t="s">
        <v>107</v>
      </c>
      <c r="E128" s="15">
        <f t="shared" si="25"/>
        <v>77000000</v>
      </c>
      <c r="F128" s="13">
        <f>F127</f>
        <v>77000000</v>
      </c>
      <c r="G128" s="13"/>
      <c r="H128" s="13"/>
      <c r="I128" s="13"/>
      <c r="J128" s="15">
        <f t="shared" si="27"/>
        <v>0</v>
      </c>
      <c r="K128" s="13"/>
      <c r="L128" s="13"/>
      <c r="M128" s="13"/>
      <c r="N128" s="13"/>
      <c r="O128" s="13"/>
      <c r="P128" s="14">
        <f t="shared" si="23"/>
        <v>77000000</v>
      </c>
    </row>
    <row r="129" spans="1:16" s="108" customFormat="1" x14ac:dyDescent="0.2">
      <c r="A129" s="128">
        <v>1513044</v>
      </c>
      <c r="B129" s="129" t="s">
        <v>77</v>
      </c>
      <c r="C129" s="133" t="s">
        <v>1</v>
      </c>
      <c r="D129" s="135" t="s">
        <v>208</v>
      </c>
      <c r="E129" s="15">
        <f t="shared" si="25"/>
        <v>8000000</v>
      </c>
      <c r="F129" s="127">
        <v>8000000</v>
      </c>
      <c r="G129" s="127"/>
      <c r="H129" s="127"/>
      <c r="I129" s="127"/>
      <c r="J129" s="15">
        <f t="shared" si="27"/>
        <v>0</v>
      </c>
      <c r="K129" s="127"/>
      <c r="L129" s="127"/>
      <c r="M129" s="127"/>
      <c r="N129" s="127"/>
      <c r="O129" s="127"/>
      <c r="P129" s="14">
        <f t="shared" si="23"/>
        <v>8000000</v>
      </c>
    </row>
    <row r="130" spans="1:16" s="7" customFormat="1" ht="51" x14ac:dyDescent="0.2">
      <c r="A130" s="43"/>
      <c r="B130" s="44"/>
      <c r="C130" s="34"/>
      <c r="D130" s="77" t="s">
        <v>107</v>
      </c>
      <c r="E130" s="15">
        <f t="shared" si="25"/>
        <v>8000000</v>
      </c>
      <c r="F130" s="13">
        <f>F129</f>
        <v>8000000</v>
      </c>
      <c r="G130" s="13"/>
      <c r="H130" s="13"/>
      <c r="I130" s="13"/>
      <c r="J130" s="15">
        <f t="shared" si="27"/>
        <v>0</v>
      </c>
      <c r="K130" s="13"/>
      <c r="L130" s="13"/>
      <c r="M130" s="13"/>
      <c r="N130" s="13"/>
      <c r="O130" s="13"/>
      <c r="P130" s="14">
        <f t="shared" si="23"/>
        <v>8000000</v>
      </c>
    </row>
    <row r="131" spans="1:16" s="108" customFormat="1" x14ac:dyDescent="0.2">
      <c r="A131" s="128">
        <v>1513045</v>
      </c>
      <c r="B131" s="129" t="s">
        <v>78</v>
      </c>
      <c r="C131" s="133" t="s">
        <v>1</v>
      </c>
      <c r="D131" s="132" t="s">
        <v>209</v>
      </c>
      <c r="E131" s="15">
        <f t="shared" si="25"/>
        <v>28000000</v>
      </c>
      <c r="F131" s="127">
        <v>28000000</v>
      </c>
      <c r="G131" s="127"/>
      <c r="H131" s="127"/>
      <c r="I131" s="127"/>
      <c r="J131" s="15">
        <f t="shared" si="27"/>
        <v>0</v>
      </c>
      <c r="K131" s="127"/>
      <c r="L131" s="127"/>
      <c r="M131" s="127"/>
      <c r="N131" s="127"/>
      <c r="O131" s="127"/>
      <c r="P131" s="14">
        <f t="shared" si="23"/>
        <v>28000000</v>
      </c>
    </row>
    <row r="132" spans="1:16" s="7" customFormat="1" ht="51" x14ac:dyDescent="0.2">
      <c r="A132" s="43"/>
      <c r="B132" s="44"/>
      <c r="C132" s="34"/>
      <c r="D132" s="77" t="s">
        <v>107</v>
      </c>
      <c r="E132" s="15">
        <f t="shared" si="25"/>
        <v>28000000</v>
      </c>
      <c r="F132" s="13">
        <f>F131</f>
        <v>28000000</v>
      </c>
      <c r="G132" s="13"/>
      <c r="H132" s="13"/>
      <c r="I132" s="13"/>
      <c r="J132" s="15">
        <f t="shared" si="27"/>
        <v>0</v>
      </c>
      <c r="K132" s="13"/>
      <c r="L132" s="13"/>
      <c r="M132" s="13"/>
      <c r="N132" s="13"/>
      <c r="O132" s="13"/>
      <c r="P132" s="14">
        <f t="shared" si="23"/>
        <v>28000000</v>
      </c>
    </row>
    <row r="133" spans="1:16" s="108" customFormat="1" x14ac:dyDescent="0.2">
      <c r="A133" s="128">
        <v>1513046</v>
      </c>
      <c r="B133" s="129" t="s">
        <v>79</v>
      </c>
      <c r="C133" s="133" t="s">
        <v>1</v>
      </c>
      <c r="D133" s="132" t="s">
        <v>210</v>
      </c>
      <c r="E133" s="15">
        <f t="shared" si="25"/>
        <v>440000</v>
      </c>
      <c r="F133" s="127">
        <v>440000</v>
      </c>
      <c r="G133" s="127"/>
      <c r="H133" s="127"/>
      <c r="I133" s="127"/>
      <c r="J133" s="15">
        <f t="shared" si="27"/>
        <v>0</v>
      </c>
      <c r="K133" s="127"/>
      <c r="L133" s="127"/>
      <c r="M133" s="127"/>
      <c r="N133" s="127"/>
      <c r="O133" s="127"/>
      <c r="P133" s="14">
        <f t="shared" si="23"/>
        <v>440000</v>
      </c>
    </row>
    <row r="134" spans="1:16" s="7" customFormat="1" ht="51" x14ac:dyDescent="0.2">
      <c r="A134" s="43"/>
      <c r="B134" s="44"/>
      <c r="C134" s="34"/>
      <c r="D134" s="77" t="s">
        <v>107</v>
      </c>
      <c r="E134" s="15">
        <f t="shared" si="25"/>
        <v>440000</v>
      </c>
      <c r="F134" s="13">
        <f>F133</f>
        <v>440000</v>
      </c>
      <c r="G134" s="13"/>
      <c r="H134" s="13"/>
      <c r="I134" s="13"/>
      <c r="J134" s="15">
        <f t="shared" si="27"/>
        <v>0</v>
      </c>
      <c r="K134" s="13"/>
      <c r="L134" s="13"/>
      <c r="M134" s="13"/>
      <c r="N134" s="13"/>
      <c r="O134" s="13"/>
      <c r="P134" s="14">
        <f t="shared" si="23"/>
        <v>440000</v>
      </c>
    </row>
    <row r="135" spans="1:16" s="108" customFormat="1" x14ac:dyDescent="0.2">
      <c r="A135" s="128">
        <v>1513047</v>
      </c>
      <c r="B135" s="129" t="s">
        <v>80</v>
      </c>
      <c r="C135" s="133" t="s">
        <v>1</v>
      </c>
      <c r="D135" s="136" t="s">
        <v>211</v>
      </c>
      <c r="E135" s="15">
        <f t="shared" si="25"/>
        <v>309600</v>
      </c>
      <c r="F135" s="127">
        <v>309600</v>
      </c>
      <c r="G135" s="127"/>
      <c r="H135" s="127"/>
      <c r="I135" s="127"/>
      <c r="J135" s="15">
        <f t="shared" si="27"/>
        <v>0</v>
      </c>
      <c r="K135" s="127"/>
      <c r="L135" s="127"/>
      <c r="M135" s="127"/>
      <c r="N135" s="127"/>
      <c r="O135" s="127"/>
      <c r="P135" s="14">
        <f t="shared" si="23"/>
        <v>309600</v>
      </c>
    </row>
    <row r="136" spans="1:16" s="7" customFormat="1" ht="51" x14ac:dyDescent="0.2">
      <c r="A136" s="43"/>
      <c r="B136" s="44"/>
      <c r="C136" s="34"/>
      <c r="D136" s="77" t="s">
        <v>107</v>
      </c>
      <c r="E136" s="15">
        <f t="shared" si="25"/>
        <v>309600</v>
      </c>
      <c r="F136" s="13">
        <f>F135</f>
        <v>309600</v>
      </c>
      <c r="G136" s="13"/>
      <c r="H136" s="13"/>
      <c r="I136" s="13"/>
      <c r="J136" s="15">
        <f t="shared" si="27"/>
        <v>0</v>
      </c>
      <c r="K136" s="13"/>
      <c r="L136" s="13"/>
      <c r="M136" s="13"/>
      <c r="N136" s="13"/>
      <c r="O136" s="13"/>
      <c r="P136" s="14">
        <f t="shared" si="23"/>
        <v>309600</v>
      </c>
    </row>
    <row r="137" spans="1:16" s="108" customFormat="1" x14ac:dyDescent="0.2">
      <c r="A137" s="128">
        <v>1513048</v>
      </c>
      <c r="B137" s="129" t="s">
        <v>81</v>
      </c>
      <c r="C137" s="133" t="s">
        <v>1</v>
      </c>
      <c r="D137" s="132" t="s">
        <v>212</v>
      </c>
      <c r="E137" s="15">
        <f t="shared" si="25"/>
        <v>27000000</v>
      </c>
      <c r="F137" s="127">
        <v>27000000</v>
      </c>
      <c r="G137" s="127"/>
      <c r="H137" s="127"/>
      <c r="I137" s="127"/>
      <c r="J137" s="15">
        <f t="shared" si="27"/>
        <v>0</v>
      </c>
      <c r="K137" s="127"/>
      <c r="L137" s="127"/>
      <c r="M137" s="127"/>
      <c r="N137" s="127"/>
      <c r="O137" s="127"/>
      <c r="P137" s="14">
        <f t="shared" si="23"/>
        <v>27000000</v>
      </c>
    </row>
    <row r="138" spans="1:16" s="7" customFormat="1" ht="51" x14ac:dyDescent="0.2">
      <c r="A138" s="43"/>
      <c r="B138" s="44"/>
      <c r="C138" s="34"/>
      <c r="D138" s="77" t="s">
        <v>107</v>
      </c>
      <c r="E138" s="15">
        <f t="shared" si="25"/>
        <v>27000000</v>
      </c>
      <c r="F138" s="13">
        <f>F137</f>
        <v>27000000</v>
      </c>
      <c r="G138" s="13"/>
      <c r="H138" s="13"/>
      <c r="I138" s="13"/>
      <c r="J138" s="15">
        <f t="shared" si="27"/>
        <v>0</v>
      </c>
      <c r="K138" s="13"/>
      <c r="L138" s="13"/>
      <c r="M138" s="13"/>
      <c r="N138" s="13"/>
      <c r="O138" s="13"/>
      <c r="P138" s="14">
        <f t="shared" ref="P138:P207" si="33">E138+J138</f>
        <v>27000000</v>
      </c>
    </row>
    <row r="139" spans="1:16" s="118" customFormat="1" ht="25.5" x14ac:dyDescent="0.2">
      <c r="A139" s="105">
        <v>1513049</v>
      </c>
      <c r="B139" s="137" t="s">
        <v>82</v>
      </c>
      <c r="C139" s="133" t="s">
        <v>111</v>
      </c>
      <c r="D139" s="132" t="s">
        <v>216</v>
      </c>
      <c r="E139" s="15">
        <f t="shared" si="25"/>
        <v>24541316</v>
      </c>
      <c r="F139" s="127">
        <v>24541316</v>
      </c>
      <c r="G139" s="127"/>
      <c r="H139" s="127"/>
      <c r="I139" s="127"/>
      <c r="J139" s="15">
        <f t="shared" si="27"/>
        <v>0</v>
      </c>
      <c r="K139" s="127"/>
      <c r="L139" s="127"/>
      <c r="M139" s="127"/>
      <c r="N139" s="127"/>
      <c r="O139" s="127"/>
      <c r="P139" s="14">
        <f t="shared" si="33"/>
        <v>24541316</v>
      </c>
    </row>
    <row r="140" spans="1:16" ht="51" x14ac:dyDescent="0.2">
      <c r="A140" s="38"/>
      <c r="B140" s="32"/>
      <c r="C140" s="34" t="s">
        <v>116</v>
      </c>
      <c r="D140" s="77" t="s">
        <v>107</v>
      </c>
      <c r="E140" s="15">
        <f t="shared" si="25"/>
        <v>24541316</v>
      </c>
      <c r="F140" s="13">
        <f>F139</f>
        <v>24541316</v>
      </c>
      <c r="G140" s="13"/>
      <c r="H140" s="13"/>
      <c r="I140" s="13"/>
      <c r="J140" s="15">
        <f t="shared" si="27"/>
        <v>0</v>
      </c>
      <c r="K140" s="13"/>
      <c r="L140" s="13"/>
      <c r="M140" s="13"/>
      <c r="N140" s="13"/>
      <c r="O140" s="13"/>
      <c r="P140" s="14">
        <f t="shared" si="33"/>
        <v>24541316</v>
      </c>
    </row>
    <row r="141" spans="1:16" ht="25.5" x14ac:dyDescent="0.2">
      <c r="A141" s="38">
        <v>1513080</v>
      </c>
      <c r="B141" s="44" t="s">
        <v>83</v>
      </c>
      <c r="C141" s="34" t="s">
        <v>111</v>
      </c>
      <c r="D141" s="77" t="s">
        <v>215</v>
      </c>
      <c r="E141" s="15">
        <f t="shared" si="25"/>
        <v>982600</v>
      </c>
      <c r="F141" s="13">
        <v>982600</v>
      </c>
      <c r="G141" s="13"/>
      <c r="H141" s="13"/>
      <c r="I141" s="13"/>
      <c r="J141" s="15">
        <f t="shared" si="27"/>
        <v>0</v>
      </c>
      <c r="K141" s="13"/>
      <c r="L141" s="13"/>
      <c r="M141" s="13"/>
      <c r="N141" s="13"/>
      <c r="O141" s="13"/>
      <c r="P141" s="14">
        <f t="shared" si="33"/>
        <v>982600</v>
      </c>
    </row>
    <row r="142" spans="1:16" ht="51" x14ac:dyDescent="0.2">
      <c r="A142" s="43"/>
      <c r="B142" s="44"/>
      <c r="C142" s="34"/>
      <c r="D142" s="77" t="s">
        <v>107</v>
      </c>
      <c r="E142" s="15">
        <f t="shared" si="25"/>
        <v>982600</v>
      </c>
      <c r="F142" s="13">
        <f>F141</f>
        <v>982600</v>
      </c>
      <c r="G142" s="13"/>
      <c r="H142" s="13"/>
      <c r="I142" s="13"/>
      <c r="J142" s="15">
        <f t="shared" si="27"/>
        <v>0</v>
      </c>
      <c r="K142" s="13"/>
      <c r="L142" s="13"/>
      <c r="M142" s="13"/>
      <c r="N142" s="13"/>
      <c r="O142" s="13"/>
      <c r="P142" s="14">
        <f t="shared" si="33"/>
        <v>982600</v>
      </c>
    </row>
    <row r="143" spans="1:16" s="7" customFormat="1" x14ac:dyDescent="0.2">
      <c r="A143" s="38">
        <v>1513400</v>
      </c>
      <c r="B143" s="12" t="s">
        <v>84</v>
      </c>
      <c r="C143" s="12" t="s">
        <v>249</v>
      </c>
      <c r="D143" s="75" t="s">
        <v>250</v>
      </c>
      <c r="E143" s="15">
        <f t="shared" si="25"/>
        <v>3123647</v>
      </c>
      <c r="F143" s="13">
        <v>3123647</v>
      </c>
      <c r="G143" s="13"/>
      <c r="H143" s="13"/>
      <c r="I143" s="13"/>
      <c r="J143" s="15">
        <f t="shared" si="27"/>
        <v>350000</v>
      </c>
      <c r="K143" s="13"/>
      <c r="L143" s="13"/>
      <c r="M143" s="13"/>
      <c r="N143" s="13">
        <f>O143</f>
        <v>350000</v>
      </c>
      <c r="O143" s="13">
        <v>350000</v>
      </c>
      <c r="P143" s="14">
        <f t="shared" si="33"/>
        <v>3473647</v>
      </c>
    </row>
    <row r="144" spans="1:16" s="7" customFormat="1" x14ac:dyDescent="0.2">
      <c r="A144" s="38">
        <v>1513200</v>
      </c>
      <c r="B144" s="12" t="s">
        <v>39</v>
      </c>
      <c r="C144" s="12"/>
      <c r="D144" s="77" t="s">
        <v>27</v>
      </c>
      <c r="E144" s="15">
        <f>E145</f>
        <v>373000</v>
      </c>
      <c r="F144" s="15">
        <f t="shared" ref="F144:O144" si="34">F145</f>
        <v>373000</v>
      </c>
      <c r="G144" s="15">
        <f t="shared" si="34"/>
        <v>0</v>
      </c>
      <c r="H144" s="15">
        <f t="shared" si="34"/>
        <v>0</v>
      </c>
      <c r="I144" s="15">
        <f t="shared" si="34"/>
        <v>0</v>
      </c>
      <c r="J144" s="15">
        <f t="shared" si="34"/>
        <v>0</v>
      </c>
      <c r="K144" s="15">
        <f t="shared" si="34"/>
        <v>0</v>
      </c>
      <c r="L144" s="15">
        <f t="shared" si="34"/>
        <v>0</v>
      </c>
      <c r="M144" s="15">
        <f t="shared" si="34"/>
        <v>0</v>
      </c>
      <c r="N144" s="15">
        <f t="shared" si="34"/>
        <v>0</v>
      </c>
      <c r="O144" s="15">
        <f t="shared" si="34"/>
        <v>0</v>
      </c>
      <c r="P144" s="14">
        <f t="shared" si="33"/>
        <v>373000</v>
      </c>
    </row>
    <row r="145" spans="1:16" s="118" customFormat="1" x14ac:dyDescent="0.2">
      <c r="A145" s="105">
        <v>1513201</v>
      </c>
      <c r="B145" s="116" t="s">
        <v>85</v>
      </c>
      <c r="C145" s="116" t="s">
        <v>251</v>
      </c>
      <c r="D145" s="126" t="s">
        <v>113</v>
      </c>
      <c r="E145" s="15">
        <f t="shared" ref="E145:E158" si="35">F145+I145</f>
        <v>373000</v>
      </c>
      <c r="F145" s="127">
        <v>373000</v>
      </c>
      <c r="G145" s="127"/>
      <c r="H145" s="127"/>
      <c r="I145" s="127"/>
      <c r="J145" s="15">
        <f t="shared" ref="J145:J158" si="36">K145+N145</f>
        <v>0</v>
      </c>
      <c r="K145" s="127"/>
      <c r="L145" s="127"/>
      <c r="M145" s="127"/>
      <c r="N145" s="127"/>
      <c r="O145" s="127"/>
      <c r="P145" s="14">
        <f t="shared" si="33"/>
        <v>373000</v>
      </c>
    </row>
    <row r="146" spans="1:16" x14ac:dyDescent="0.2">
      <c r="A146" s="38">
        <v>1513130</v>
      </c>
      <c r="B146" s="12" t="s">
        <v>291</v>
      </c>
      <c r="C146" s="12"/>
      <c r="D146" s="18" t="s">
        <v>21</v>
      </c>
      <c r="E146" s="15">
        <f t="shared" si="35"/>
        <v>2046400</v>
      </c>
      <c r="F146" s="13">
        <f t="shared" ref="F146:O146" si="37">SUM(F147:F148)</f>
        <v>2046400</v>
      </c>
      <c r="G146" s="13">
        <f t="shared" si="37"/>
        <v>1394000</v>
      </c>
      <c r="H146" s="13">
        <f t="shared" si="37"/>
        <v>83300</v>
      </c>
      <c r="I146" s="13">
        <f t="shared" si="37"/>
        <v>0</v>
      </c>
      <c r="J146" s="15">
        <f t="shared" si="36"/>
        <v>22000</v>
      </c>
      <c r="K146" s="13">
        <f t="shared" si="37"/>
        <v>0</v>
      </c>
      <c r="L146" s="13">
        <f t="shared" si="37"/>
        <v>0</v>
      </c>
      <c r="M146" s="13">
        <f t="shared" si="37"/>
        <v>0</v>
      </c>
      <c r="N146" s="13">
        <f t="shared" si="37"/>
        <v>22000</v>
      </c>
      <c r="O146" s="13">
        <f t="shared" si="37"/>
        <v>22000</v>
      </c>
      <c r="P146" s="14">
        <f t="shared" si="33"/>
        <v>2068400</v>
      </c>
    </row>
    <row r="147" spans="1:16" s="108" customFormat="1" x14ac:dyDescent="0.2">
      <c r="A147" s="105">
        <v>1513131</v>
      </c>
      <c r="B147" s="125" t="s">
        <v>86</v>
      </c>
      <c r="C147" s="125" t="s">
        <v>1</v>
      </c>
      <c r="D147" s="90" t="s">
        <v>217</v>
      </c>
      <c r="E147" s="15">
        <f t="shared" si="35"/>
        <v>2031400</v>
      </c>
      <c r="F147" s="127">
        <v>2031400</v>
      </c>
      <c r="G147" s="127">
        <v>1394000</v>
      </c>
      <c r="H147" s="127">
        <v>83300</v>
      </c>
      <c r="I147" s="127"/>
      <c r="J147" s="15">
        <f t="shared" si="36"/>
        <v>22000</v>
      </c>
      <c r="K147" s="127"/>
      <c r="L147" s="127"/>
      <c r="M147" s="127"/>
      <c r="N147" s="13">
        <f>O147</f>
        <v>22000</v>
      </c>
      <c r="O147" s="127">
        <v>22000</v>
      </c>
      <c r="P147" s="14">
        <f t="shared" si="33"/>
        <v>2053400</v>
      </c>
    </row>
    <row r="148" spans="1:16" s="108" customFormat="1" x14ac:dyDescent="0.2">
      <c r="A148" s="105">
        <v>1513132</v>
      </c>
      <c r="B148" s="125" t="s">
        <v>87</v>
      </c>
      <c r="C148" s="125" t="s">
        <v>111</v>
      </c>
      <c r="D148" s="138" t="s">
        <v>114</v>
      </c>
      <c r="E148" s="15">
        <f t="shared" si="35"/>
        <v>15000</v>
      </c>
      <c r="F148" s="127">
        <v>15000</v>
      </c>
      <c r="G148" s="127"/>
      <c r="H148" s="127"/>
      <c r="I148" s="127"/>
      <c r="J148" s="15">
        <f t="shared" si="36"/>
        <v>0</v>
      </c>
      <c r="K148" s="127"/>
      <c r="L148" s="127"/>
      <c r="M148" s="127"/>
      <c r="N148" s="127"/>
      <c r="O148" s="127"/>
      <c r="P148" s="14">
        <f t="shared" si="33"/>
        <v>15000</v>
      </c>
    </row>
    <row r="149" spans="1:16" s="7" customFormat="1" x14ac:dyDescent="0.2">
      <c r="A149" s="38">
        <v>1513140</v>
      </c>
      <c r="B149" s="40" t="s">
        <v>53</v>
      </c>
      <c r="C149" s="40"/>
      <c r="D149" s="88" t="s">
        <v>281</v>
      </c>
      <c r="E149" s="15">
        <f t="shared" si="35"/>
        <v>180000</v>
      </c>
      <c r="F149" s="13">
        <f>F150</f>
        <v>180000</v>
      </c>
      <c r="G149" s="13">
        <f>G150</f>
        <v>0</v>
      </c>
      <c r="H149" s="13">
        <f>H150</f>
        <v>0</v>
      </c>
      <c r="I149" s="13">
        <f>I150</f>
        <v>0</v>
      </c>
      <c r="J149" s="15">
        <f t="shared" si="36"/>
        <v>0</v>
      </c>
      <c r="K149" s="13">
        <f>K150</f>
        <v>0</v>
      </c>
      <c r="L149" s="13">
        <f>L150</f>
        <v>0</v>
      </c>
      <c r="M149" s="13">
        <f>M150</f>
        <v>0</v>
      </c>
      <c r="N149" s="13">
        <f>N150</f>
        <v>0</v>
      </c>
      <c r="O149" s="13">
        <f>O150</f>
        <v>0</v>
      </c>
      <c r="P149" s="14">
        <f t="shared" si="33"/>
        <v>180000</v>
      </c>
    </row>
    <row r="150" spans="1:16" s="108" customFormat="1" ht="15.75" x14ac:dyDescent="0.25">
      <c r="A150" s="105">
        <v>1513143</v>
      </c>
      <c r="B150" s="125" t="s">
        <v>273</v>
      </c>
      <c r="C150" s="125" t="s">
        <v>1</v>
      </c>
      <c r="D150" s="145" t="s">
        <v>274</v>
      </c>
      <c r="E150" s="142">
        <f t="shared" si="35"/>
        <v>180000</v>
      </c>
      <c r="F150" s="127">
        <v>180000</v>
      </c>
      <c r="G150" s="127"/>
      <c r="H150" s="127"/>
      <c r="I150" s="127"/>
      <c r="J150" s="142">
        <f>K150+N150</f>
        <v>0</v>
      </c>
      <c r="K150" s="127"/>
      <c r="L150" s="127"/>
      <c r="M150" s="127"/>
      <c r="N150" s="127"/>
      <c r="O150" s="127"/>
      <c r="P150" s="143">
        <f>E150+J150</f>
        <v>180000</v>
      </c>
    </row>
    <row r="151" spans="1:16" x14ac:dyDescent="0.2">
      <c r="A151" s="38">
        <v>1513500</v>
      </c>
      <c r="B151" s="12" t="s">
        <v>35</v>
      </c>
      <c r="C151" s="12" t="s">
        <v>1</v>
      </c>
      <c r="D151" s="77" t="s">
        <v>264</v>
      </c>
      <c r="E151" s="15">
        <f t="shared" si="35"/>
        <v>158000</v>
      </c>
      <c r="F151" s="13">
        <v>158000</v>
      </c>
      <c r="G151" s="13"/>
      <c r="H151" s="13"/>
      <c r="I151" s="13"/>
      <c r="J151" s="15">
        <f t="shared" si="36"/>
        <v>0</v>
      </c>
      <c r="K151" s="13"/>
      <c r="L151" s="13"/>
      <c r="M151" s="13"/>
      <c r="N151" s="13"/>
      <c r="O151" s="13"/>
      <c r="P151" s="14">
        <f t="shared" si="33"/>
        <v>158000</v>
      </c>
    </row>
    <row r="152" spans="1:16" ht="38.25" x14ac:dyDescent="0.2">
      <c r="A152" s="38">
        <v>1513160</v>
      </c>
      <c r="B152" s="40" t="s">
        <v>88</v>
      </c>
      <c r="C152" s="40" t="s">
        <v>1</v>
      </c>
      <c r="D152" s="87" t="s">
        <v>180</v>
      </c>
      <c r="E152" s="15">
        <f t="shared" si="35"/>
        <v>800000</v>
      </c>
      <c r="F152" s="13">
        <v>800000</v>
      </c>
      <c r="G152" s="13"/>
      <c r="H152" s="13"/>
      <c r="I152" s="13"/>
      <c r="J152" s="15">
        <f t="shared" si="36"/>
        <v>0</v>
      </c>
      <c r="K152" s="13"/>
      <c r="L152" s="13"/>
      <c r="M152" s="13"/>
      <c r="N152" s="13"/>
      <c r="O152" s="13"/>
      <c r="P152" s="14">
        <f t="shared" si="33"/>
        <v>800000</v>
      </c>
    </row>
    <row r="153" spans="1:16" ht="25.5" x14ac:dyDescent="0.2">
      <c r="A153" s="38">
        <v>1513100</v>
      </c>
      <c r="B153" s="40" t="s">
        <v>292</v>
      </c>
      <c r="C153" s="40"/>
      <c r="D153" s="87" t="s">
        <v>22</v>
      </c>
      <c r="E153" s="15">
        <f t="shared" si="35"/>
        <v>9209900</v>
      </c>
      <c r="F153" s="13">
        <f t="shared" ref="F153:O153" si="38">SUM(F154:F155)</f>
        <v>9209900</v>
      </c>
      <c r="G153" s="13">
        <f t="shared" si="38"/>
        <v>5914400</v>
      </c>
      <c r="H153" s="13">
        <f t="shared" si="38"/>
        <v>713700</v>
      </c>
      <c r="I153" s="13">
        <f t="shared" si="38"/>
        <v>0</v>
      </c>
      <c r="J153" s="15">
        <f t="shared" si="36"/>
        <v>396000</v>
      </c>
      <c r="K153" s="13">
        <f t="shared" si="38"/>
        <v>37000</v>
      </c>
      <c r="L153" s="13">
        <f t="shared" si="38"/>
        <v>6500</v>
      </c>
      <c r="M153" s="13">
        <f t="shared" si="38"/>
        <v>5500</v>
      </c>
      <c r="N153" s="13">
        <f t="shared" si="38"/>
        <v>359000</v>
      </c>
      <c r="O153" s="13">
        <f t="shared" si="38"/>
        <v>359000</v>
      </c>
      <c r="P153" s="14">
        <f t="shared" si="33"/>
        <v>9605900</v>
      </c>
    </row>
    <row r="154" spans="1:16" s="118" customFormat="1" ht="25.5" x14ac:dyDescent="0.2">
      <c r="A154" s="105">
        <v>1513104</v>
      </c>
      <c r="B154" s="116" t="s">
        <v>89</v>
      </c>
      <c r="C154" s="116" t="s">
        <v>115</v>
      </c>
      <c r="D154" s="132" t="s">
        <v>218</v>
      </c>
      <c r="E154" s="15">
        <f t="shared" si="35"/>
        <v>5599300</v>
      </c>
      <c r="F154" s="127">
        <v>5599300</v>
      </c>
      <c r="G154" s="127">
        <v>3752400</v>
      </c>
      <c r="H154" s="127">
        <v>115000</v>
      </c>
      <c r="I154" s="127"/>
      <c r="J154" s="15">
        <f t="shared" si="36"/>
        <v>46000</v>
      </c>
      <c r="K154" s="127">
        <v>37000</v>
      </c>
      <c r="L154" s="127">
        <v>6500</v>
      </c>
      <c r="M154" s="127">
        <v>5500</v>
      </c>
      <c r="N154" s="13">
        <f>O154</f>
        <v>9000</v>
      </c>
      <c r="O154" s="127">
        <v>9000</v>
      </c>
      <c r="P154" s="14">
        <f t="shared" si="33"/>
        <v>5645300</v>
      </c>
    </row>
    <row r="155" spans="1:16" s="118" customFormat="1" x14ac:dyDescent="0.2">
      <c r="A155" s="105">
        <v>1513105</v>
      </c>
      <c r="B155" s="116" t="s">
        <v>90</v>
      </c>
      <c r="C155" s="116" t="s">
        <v>111</v>
      </c>
      <c r="D155" s="132" t="s">
        <v>220</v>
      </c>
      <c r="E155" s="15">
        <f t="shared" si="35"/>
        <v>3610600</v>
      </c>
      <c r="F155" s="127">
        <v>3610600</v>
      </c>
      <c r="G155" s="127">
        <v>2162000</v>
      </c>
      <c r="H155" s="127">
        <v>598700</v>
      </c>
      <c r="I155" s="127"/>
      <c r="J155" s="15">
        <f t="shared" si="36"/>
        <v>350000</v>
      </c>
      <c r="K155" s="127"/>
      <c r="L155" s="127"/>
      <c r="M155" s="127"/>
      <c r="N155" s="13">
        <f>O155</f>
        <v>350000</v>
      </c>
      <c r="O155" s="127">
        <v>350000</v>
      </c>
      <c r="P155" s="14">
        <f t="shared" si="33"/>
        <v>3960600</v>
      </c>
    </row>
    <row r="156" spans="1:16" ht="43.5" customHeight="1" x14ac:dyDescent="0.2">
      <c r="A156" s="38">
        <v>1513180</v>
      </c>
      <c r="B156" s="12" t="s">
        <v>293</v>
      </c>
      <c r="C156" s="12"/>
      <c r="D156" s="77" t="s">
        <v>23</v>
      </c>
      <c r="E156" s="15">
        <f t="shared" si="35"/>
        <v>800000</v>
      </c>
      <c r="F156" s="13">
        <f t="shared" ref="F156:O156" si="39">SUM(F157)</f>
        <v>800000</v>
      </c>
      <c r="G156" s="13">
        <f t="shared" si="39"/>
        <v>0</v>
      </c>
      <c r="H156" s="13">
        <f t="shared" si="39"/>
        <v>0</v>
      </c>
      <c r="I156" s="13">
        <f t="shared" si="39"/>
        <v>0</v>
      </c>
      <c r="J156" s="15">
        <f t="shared" si="36"/>
        <v>0</v>
      </c>
      <c r="K156" s="13">
        <f t="shared" si="39"/>
        <v>0</v>
      </c>
      <c r="L156" s="13">
        <f t="shared" si="39"/>
        <v>0</v>
      </c>
      <c r="M156" s="13">
        <f t="shared" si="39"/>
        <v>0</v>
      </c>
      <c r="N156" s="13">
        <f t="shared" si="39"/>
        <v>0</v>
      </c>
      <c r="O156" s="13">
        <f t="shared" si="39"/>
        <v>0</v>
      </c>
      <c r="P156" s="14">
        <f t="shared" si="33"/>
        <v>800000</v>
      </c>
    </row>
    <row r="157" spans="1:16" s="118" customFormat="1" ht="38.25" x14ac:dyDescent="0.2">
      <c r="A157" s="105">
        <v>1513181</v>
      </c>
      <c r="B157" s="116" t="s">
        <v>91</v>
      </c>
      <c r="C157" s="116" t="s">
        <v>111</v>
      </c>
      <c r="D157" s="132" t="s">
        <v>219</v>
      </c>
      <c r="E157" s="15">
        <f t="shared" si="35"/>
        <v>800000</v>
      </c>
      <c r="F157" s="127">
        <v>800000</v>
      </c>
      <c r="G157" s="127"/>
      <c r="H157" s="127"/>
      <c r="I157" s="127"/>
      <c r="J157" s="15">
        <f t="shared" si="36"/>
        <v>0</v>
      </c>
      <c r="K157" s="127"/>
      <c r="L157" s="127"/>
      <c r="M157" s="127"/>
      <c r="N157" s="127"/>
      <c r="O157" s="127"/>
      <c r="P157" s="14">
        <f t="shared" si="33"/>
        <v>800000</v>
      </c>
    </row>
    <row r="158" spans="1:16" x14ac:dyDescent="0.2">
      <c r="A158" s="38">
        <v>1513240</v>
      </c>
      <c r="B158" s="34" t="s">
        <v>92</v>
      </c>
      <c r="C158" s="34" t="s">
        <v>24</v>
      </c>
      <c r="D158" s="76" t="s">
        <v>25</v>
      </c>
      <c r="E158" s="15">
        <f t="shared" si="35"/>
        <v>100000</v>
      </c>
      <c r="F158" s="13">
        <v>100000</v>
      </c>
      <c r="G158" s="13"/>
      <c r="H158" s="13"/>
      <c r="I158" s="13"/>
      <c r="J158" s="15">
        <f t="shared" si="36"/>
        <v>0</v>
      </c>
      <c r="K158" s="13"/>
      <c r="L158" s="13"/>
      <c r="M158" s="13"/>
      <c r="N158" s="13"/>
      <c r="O158" s="13"/>
      <c r="P158" s="14">
        <f t="shared" si="33"/>
        <v>100000</v>
      </c>
    </row>
    <row r="159" spans="1:16" x14ac:dyDescent="0.2">
      <c r="A159" s="36">
        <v>2000000</v>
      </c>
      <c r="B159" s="29"/>
      <c r="C159" s="30"/>
      <c r="D159" s="72" t="s">
        <v>120</v>
      </c>
      <c r="E159" s="10">
        <f>E160</f>
        <v>1914400</v>
      </c>
      <c r="F159" s="10">
        <f t="shared" ref="F159:O160" si="40">F160</f>
        <v>1914400</v>
      </c>
      <c r="G159" s="10">
        <f t="shared" si="40"/>
        <v>1328500</v>
      </c>
      <c r="H159" s="10">
        <f t="shared" si="40"/>
        <v>46500</v>
      </c>
      <c r="I159" s="10">
        <f t="shared" si="40"/>
        <v>0</v>
      </c>
      <c r="J159" s="10">
        <f t="shared" si="40"/>
        <v>19500</v>
      </c>
      <c r="K159" s="10">
        <f t="shared" si="40"/>
        <v>0</v>
      </c>
      <c r="L159" s="10">
        <f t="shared" si="40"/>
        <v>0</v>
      </c>
      <c r="M159" s="10">
        <f t="shared" si="40"/>
        <v>0</v>
      </c>
      <c r="N159" s="10">
        <f t="shared" si="40"/>
        <v>19500</v>
      </c>
      <c r="O159" s="10">
        <f t="shared" si="40"/>
        <v>19500</v>
      </c>
      <c r="P159" s="14">
        <f t="shared" si="33"/>
        <v>1933900</v>
      </c>
    </row>
    <row r="160" spans="1:16" x14ac:dyDescent="0.2">
      <c r="A160" s="38">
        <v>2010000</v>
      </c>
      <c r="B160" s="32"/>
      <c r="C160" s="30"/>
      <c r="D160" s="73" t="s">
        <v>120</v>
      </c>
      <c r="E160" s="10">
        <f>E161</f>
        <v>1914400</v>
      </c>
      <c r="F160" s="10">
        <f t="shared" si="40"/>
        <v>1914400</v>
      </c>
      <c r="G160" s="10">
        <f t="shared" si="40"/>
        <v>1328500</v>
      </c>
      <c r="H160" s="10">
        <f t="shared" si="40"/>
        <v>46500</v>
      </c>
      <c r="I160" s="10">
        <f t="shared" si="40"/>
        <v>0</v>
      </c>
      <c r="J160" s="10">
        <f t="shared" si="40"/>
        <v>19500</v>
      </c>
      <c r="K160" s="10">
        <f t="shared" si="40"/>
        <v>0</v>
      </c>
      <c r="L160" s="10">
        <f t="shared" si="40"/>
        <v>0</v>
      </c>
      <c r="M160" s="10">
        <f t="shared" si="40"/>
        <v>0</v>
      </c>
      <c r="N160" s="10">
        <f t="shared" si="40"/>
        <v>19500</v>
      </c>
      <c r="O160" s="10">
        <f t="shared" si="40"/>
        <v>19500</v>
      </c>
      <c r="P160" s="14">
        <f t="shared" si="33"/>
        <v>1933900</v>
      </c>
    </row>
    <row r="161" spans="1:16" s="7" customFormat="1" ht="25.5" x14ac:dyDescent="0.2">
      <c r="A161" s="38">
        <v>2010180</v>
      </c>
      <c r="B161" s="32" t="s">
        <v>198</v>
      </c>
      <c r="C161" s="33" t="s">
        <v>248</v>
      </c>
      <c r="D161" s="74" t="s">
        <v>282</v>
      </c>
      <c r="E161" s="15">
        <f>F161+I161</f>
        <v>1914400</v>
      </c>
      <c r="F161" s="13">
        <v>1914400</v>
      </c>
      <c r="G161" s="13">
        <v>1328500</v>
      </c>
      <c r="H161" s="13">
        <v>46500</v>
      </c>
      <c r="I161" s="13"/>
      <c r="J161" s="15">
        <f>K161+N161</f>
        <v>19500</v>
      </c>
      <c r="K161" s="13"/>
      <c r="L161" s="13"/>
      <c r="M161" s="13"/>
      <c r="N161" s="13">
        <f>O161</f>
        <v>19500</v>
      </c>
      <c r="O161" s="13">
        <v>19500</v>
      </c>
      <c r="P161" s="14">
        <f t="shared" si="33"/>
        <v>1933900</v>
      </c>
    </row>
    <row r="162" spans="1:16" s="7" customFormat="1" x14ac:dyDescent="0.2">
      <c r="A162" s="48">
        <v>2400000</v>
      </c>
      <c r="B162" s="49"/>
      <c r="C162" s="50"/>
      <c r="D162" s="97" t="s">
        <v>121</v>
      </c>
      <c r="E162" s="39">
        <f>E163</f>
        <v>30654055</v>
      </c>
      <c r="F162" s="39">
        <f t="shared" ref="F162:O162" si="41">F163</f>
        <v>30654055</v>
      </c>
      <c r="G162" s="39">
        <f t="shared" si="41"/>
        <v>19889600</v>
      </c>
      <c r="H162" s="39">
        <f t="shared" si="41"/>
        <v>2933600</v>
      </c>
      <c r="I162" s="39">
        <f t="shared" si="41"/>
        <v>0</v>
      </c>
      <c r="J162" s="39">
        <f t="shared" si="41"/>
        <v>4870920</v>
      </c>
      <c r="K162" s="39">
        <f t="shared" si="41"/>
        <v>1409000</v>
      </c>
      <c r="L162" s="39">
        <f t="shared" si="41"/>
        <v>629400</v>
      </c>
      <c r="M162" s="39">
        <f t="shared" si="41"/>
        <v>255400</v>
      </c>
      <c r="N162" s="39">
        <f t="shared" si="41"/>
        <v>3461920</v>
      </c>
      <c r="O162" s="39">
        <f t="shared" si="41"/>
        <v>3461920</v>
      </c>
      <c r="P162" s="14">
        <f t="shared" si="33"/>
        <v>35524975</v>
      </c>
    </row>
    <row r="163" spans="1:16" s="7" customFormat="1" x14ac:dyDescent="0.2">
      <c r="A163" s="43">
        <v>2410000</v>
      </c>
      <c r="B163" s="44"/>
      <c r="C163" s="50"/>
      <c r="D163" s="90" t="s">
        <v>221</v>
      </c>
      <c r="E163" s="39">
        <f t="shared" ref="E163:O163" si="42">SUM(E164:E169)</f>
        <v>30654055</v>
      </c>
      <c r="F163" s="39">
        <f t="shared" si="42"/>
        <v>30654055</v>
      </c>
      <c r="G163" s="39">
        <f t="shared" si="42"/>
        <v>19889600</v>
      </c>
      <c r="H163" s="39">
        <f t="shared" si="42"/>
        <v>2933600</v>
      </c>
      <c r="I163" s="39">
        <f t="shared" si="42"/>
        <v>0</v>
      </c>
      <c r="J163" s="39">
        <f t="shared" si="42"/>
        <v>4870920</v>
      </c>
      <c r="K163" s="39">
        <f t="shared" si="42"/>
        <v>1409000</v>
      </c>
      <c r="L163" s="39">
        <f t="shared" si="42"/>
        <v>629400</v>
      </c>
      <c r="M163" s="39">
        <f t="shared" si="42"/>
        <v>255400</v>
      </c>
      <c r="N163" s="39">
        <f t="shared" si="42"/>
        <v>3461920</v>
      </c>
      <c r="O163" s="39">
        <f t="shared" si="42"/>
        <v>3461920</v>
      </c>
      <c r="P163" s="14">
        <f t="shared" si="33"/>
        <v>35524975</v>
      </c>
    </row>
    <row r="164" spans="1:16" s="7" customFormat="1" x14ac:dyDescent="0.2">
      <c r="A164" s="43">
        <v>2410180</v>
      </c>
      <c r="B164" s="33" t="s">
        <v>198</v>
      </c>
      <c r="C164" s="33" t="s">
        <v>248</v>
      </c>
      <c r="D164" s="96" t="s">
        <v>222</v>
      </c>
      <c r="E164" s="15">
        <f t="shared" ref="E164:E169" si="43">F164+I164</f>
        <v>889000</v>
      </c>
      <c r="F164" s="13">
        <v>889000</v>
      </c>
      <c r="G164" s="13">
        <v>617500</v>
      </c>
      <c r="H164" s="13">
        <v>46000</v>
      </c>
      <c r="I164" s="13"/>
      <c r="J164" s="15">
        <f t="shared" ref="J164:J169" si="44">K164+N164</f>
        <v>41000</v>
      </c>
      <c r="K164" s="13"/>
      <c r="L164" s="13"/>
      <c r="M164" s="13"/>
      <c r="N164" s="13">
        <f t="shared" ref="N164:N169" si="45">O164</f>
        <v>41000</v>
      </c>
      <c r="O164" s="13">
        <v>41000</v>
      </c>
      <c r="P164" s="14">
        <f t="shared" si="33"/>
        <v>930000</v>
      </c>
    </row>
    <row r="165" spans="1:16" x14ac:dyDescent="0.2">
      <c r="A165" s="38">
        <v>2414060</v>
      </c>
      <c r="B165" s="34" t="s">
        <v>93</v>
      </c>
      <c r="C165" s="34" t="s">
        <v>122</v>
      </c>
      <c r="D165" s="77" t="s">
        <v>123</v>
      </c>
      <c r="E165" s="15">
        <f t="shared" si="43"/>
        <v>4613450</v>
      </c>
      <c r="F165" s="13">
        <v>4613450</v>
      </c>
      <c r="G165" s="13">
        <v>3119000</v>
      </c>
      <c r="H165" s="13">
        <v>468900</v>
      </c>
      <c r="I165" s="13"/>
      <c r="J165" s="15">
        <f t="shared" si="44"/>
        <v>417950</v>
      </c>
      <c r="K165" s="13"/>
      <c r="L165" s="13"/>
      <c r="M165" s="13"/>
      <c r="N165" s="13">
        <f t="shared" si="45"/>
        <v>417950</v>
      </c>
      <c r="O165" s="13">
        <v>417950</v>
      </c>
      <c r="P165" s="14">
        <f t="shared" si="33"/>
        <v>5031400</v>
      </c>
    </row>
    <row r="166" spans="1:16" x14ac:dyDescent="0.2">
      <c r="A166" s="38">
        <v>2414070</v>
      </c>
      <c r="B166" s="12" t="s">
        <v>94</v>
      </c>
      <c r="C166" s="12" t="s">
        <v>122</v>
      </c>
      <c r="D166" s="86" t="s">
        <v>124</v>
      </c>
      <c r="E166" s="15">
        <f t="shared" si="43"/>
        <v>2316900</v>
      </c>
      <c r="F166" s="13">
        <v>2316900</v>
      </c>
      <c r="G166" s="13">
        <v>1503500</v>
      </c>
      <c r="H166" s="13">
        <v>270000</v>
      </c>
      <c r="I166" s="13"/>
      <c r="J166" s="15">
        <f t="shared" si="44"/>
        <v>834000</v>
      </c>
      <c r="K166" s="13">
        <v>35000</v>
      </c>
      <c r="L166" s="13">
        <v>3000</v>
      </c>
      <c r="M166" s="13">
        <v>6900</v>
      </c>
      <c r="N166" s="13">
        <f t="shared" si="45"/>
        <v>799000</v>
      </c>
      <c r="O166" s="13">
        <v>799000</v>
      </c>
      <c r="P166" s="14">
        <f t="shared" si="33"/>
        <v>3150900</v>
      </c>
    </row>
    <row r="167" spans="1:16" x14ac:dyDescent="0.2">
      <c r="A167" s="38">
        <v>2414090</v>
      </c>
      <c r="B167" s="34" t="s">
        <v>95</v>
      </c>
      <c r="C167" s="34" t="s">
        <v>125</v>
      </c>
      <c r="D167" s="81" t="s">
        <v>126</v>
      </c>
      <c r="E167" s="15">
        <f t="shared" si="43"/>
        <v>6097205</v>
      </c>
      <c r="F167" s="13">
        <v>6097205</v>
      </c>
      <c r="G167" s="13">
        <v>3552200</v>
      </c>
      <c r="H167" s="13">
        <v>1203900</v>
      </c>
      <c r="I167" s="13"/>
      <c r="J167" s="15">
        <f t="shared" si="44"/>
        <v>1968970</v>
      </c>
      <c r="K167" s="13">
        <v>474000</v>
      </c>
      <c r="L167" s="13">
        <v>3000</v>
      </c>
      <c r="M167" s="13">
        <v>232000</v>
      </c>
      <c r="N167" s="13">
        <f t="shared" si="45"/>
        <v>1494970</v>
      </c>
      <c r="O167" s="13">
        <v>1494970</v>
      </c>
      <c r="P167" s="14">
        <f t="shared" si="33"/>
        <v>8066175</v>
      </c>
    </row>
    <row r="168" spans="1:16" x14ac:dyDescent="0.2">
      <c r="A168" s="38">
        <v>2414100</v>
      </c>
      <c r="B168" s="34" t="s">
        <v>96</v>
      </c>
      <c r="C168" s="34" t="s">
        <v>268</v>
      </c>
      <c r="D168" s="77" t="s">
        <v>127</v>
      </c>
      <c r="E168" s="15">
        <f t="shared" si="43"/>
        <v>13125500</v>
      </c>
      <c r="F168" s="13">
        <v>13125500</v>
      </c>
      <c r="G168" s="13">
        <v>9877900</v>
      </c>
      <c r="H168" s="13">
        <v>895300</v>
      </c>
      <c r="I168" s="13"/>
      <c r="J168" s="15">
        <f t="shared" si="44"/>
        <v>1562000</v>
      </c>
      <c r="K168" s="13">
        <v>900000</v>
      </c>
      <c r="L168" s="13">
        <v>623400</v>
      </c>
      <c r="M168" s="13">
        <v>16500</v>
      </c>
      <c r="N168" s="13">
        <f t="shared" si="45"/>
        <v>662000</v>
      </c>
      <c r="O168" s="13">
        <v>662000</v>
      </c>
      <c r="P168" s="14">
        <f t="shared" si="33"/>
        <v>14687500</v>
      </c>
    </row>
    <row r="169" spans="1:16" x14ac:dyDescent="0.2">
      <c r="A169" s="38">
        <v>2414200</v>
      </c>
      <c r="B169" s="34" t="s">
        <v>97</v>
      </c>
      <c r="C169" s="34" t="s">
        <v>128</v>
      </c>
      <c r="D169" s="77" t="s">
        <v>223</v>
      </c>
      <c r="E169" s="15">
        <f t="shared" si="43"/>
        <v>3612000</v>
      </c>
      <c r="F169" s="13">
        <v>3612000</v>
      </c>
      <c r="G169" s="13">
        <v>1219500</v>
      </c>
      <c r="H169" s="13">
        <v>49500</v>
      </c>
      <c r="I169" s="13"/>
      <c r="J169" s="15">
        <f t="shared" si="44"/>
        <v>47000</v>
      </c>
      <c r="K169" s="13"/>
      <c r="L169" s="13"/>
      <c r="M169" s="13"/>
      <c r="N169" s="13">
        <f t="shared" si="45"/>
        <v>47000</v>
      </c>
      <c r="O169" s="13">
        <v>47000</v>
      </c>
      <c r="P169" s="14">
        <f t="shared" si="33"/>
        <v>3659000</v>
      </c>
    </row>
    <row r="170" spans="1:16" s="7" customFormat="1" ht="25.5" x14ac:dyDescent="0.2">
      <c r="A170" s="48">
        <v>4000000</v>
      </c>
      <c r="B170" s="49"/>
      <c r="C170" s="51"/>
      <c r="D170" s="97" t="s">
        <v>131</v>
      </c>
      <c r="E170" s="39">
        <f>E171</f>
        <v>56284670</v>
      </c>
      <c r="F170" s="39">
        <f t="shared" ref="F170:O170" si="46">F171</f>
        <v>56284670</v>
      </c>
      <c r="G170" s="39">
        <f t="shared" si="46"/>
        <v>2018500</v>
      </c>
      <c r="H170" s="39">
        <f t="shared" si="46"/>
        <v>6446000</v>
      </c>
      <c r="I170" s="39">
        <f t="shared" si="46"/>
        <v>0</v>
      </c>
      <c r="J170" s="39">
        <f t="shared" si="46"/>
        <v>49647054</v>
      </c>
      <c r="K170" s="39">
        <f t="shared" si="46"/>
        <v>4361317</v>
      </c>
      <c r="L170" s="39">
        <f t="shared" si="46"/>
        <v>0</v>
      </c>
      <c r="M170" s="39">
        <f t="shared" si="46"/>
        <v>0</v>
      </c>
      <c r="N170" s="39">
        <f t="shared" si="46"/>
        <v>45285737</v>
      </c>
      <c r="O170" s="39">
        <f t="shared" si="46"/>
        <v>43191687</v>
      </c>
      <c r="P170" s="14">
        <f t="shared" si="33"/>
        <v>105931724</v>
      </c>
    </row>
    <row r="171" spans="1:16" s="7" customFormat="1" ht="25.5" x14ac:dyDescent="0.2">
      <c r="A171" s="43">
        <v>4010000</v>
      </c>
      <c r="B171" s="44"/>
      <c r="C171" s="51"/>
      <c r="D171" s="90" t="s">
        <v>224</v>
      </c>
      <c r="E171" s="39">
        <f>E172+E173+E174+E176+E177+E178+E179+E181+E182+E183+E184+E185+E180</f>
        <v>56284670</v>
      </c>
      <c r="F171" s="39">
        <f t="shared" ref="F171:P171" si="47">F172+F173+F174+F176+F177+F178+F179+F181+F182+F183+F184+F185+F180</f>
        <v>56284670</v>
      </c>
      <c r="G171" s="39">
        <f t="shared" si="47"/>
        <v>2018500</v>
      </c>
      <c r="H171" s="39">
        <f t="shared" si="47"/>
        <v>6446000</v>
      </c>
      <c r="I171" s="39">
        <f t="shared" si="47"/>
        <v>0</v>
      </c>
      <c r="J171" s="39">
        <f t="shared" si="47"/>
        <v>49647054</v>
      </c>
      <c r="K171" s="39">
        <f t="shared" si="47"/>
        <v>4361317</v>
      </c>
      <c r="L171" s="39">
        <f t="shared" si="47"/>
        <v>0</v>
      </c>
      <c r="M171" s="39">
        <f t="shared" si="47"/>
        <v>0</v>
      </c>
      <c r="N171" s="39">
        <f t="shared" si="47"/>
        <v>45285737</v>
      </c>
      <c r="O171" s="39">
        <f t="shared" si="47"/>
        <v>43191687</v>
      </c>
      <c r="P171" s="39">
        <f t="shared" si="47"/>
        <v>105931724</v>
      </c>
    </row>
    <row r="172" spans="1:16" s="7" customFormat="1" ht="25.5" x14ac:dyDescent="0.2">
      <c r="A172" s="43">
        <v>4010180</v>
      </c>
      <c r="B172" s="33" t="s">
        <v>198</v>
      </c>
      <c r="C172" s="33" t="s">
        <v>248</v>
      </c>
      <c r="D172" s="74" t="s">
        <v>282</v>
      </c>
      <c r="E172" s="15">
        <f t="shared" ref="E172:E181" si="48">F172+I172</f>
        <v>2779600</v>
      </c>
      <c r="F172" s="13">
        <v>2779600</v>
      </c>
      <c r="G172" s="13">
        <v>2018500</v>
      </c>
      <c r="H172" s="13">
        <v>120000</v>
      </c>
      <c r="I172" s="13"/>
      <c r="J172" s="15">
        <f t="shared" ref="J172:J185" si="49">K172+N172</f>
        <v>0</v>
      </c>
      <c r="K172" s="13"/>
      <c r="L172" s="13"/>
      <c r="M172" s="13"/>
      <c r="N172" s="11"/>
      <c r="O172" s="11"/>
      <c r="P172" s="14">
        <f t="shared" si="33"/>
        <v>2779600</v>
      </c>
    </row>
    <row r="173" spans="1:16" ht="25.5" x14ac:dyDescent="0.2">
      <c r="A173" s="38">
        <v>4016010</v>
      </c>
      <c r="B173" s="35" t="s">
        <v>98</v>
      </c>
      <c r="C173" s="35" t="s">
        <v>252</v>
      </c>
      <c r="D173" s="79" t="s">
        <v>148</v>
      </c>
      <c r="E173" s="15"/>
      <c r="F173" s="11"/>
      <c r="G173" s="11"/>
      <c r="H173" s="11"/>
      <c r="I173" s="11"/>
      <c r="J173" s="15">
        <f t="shared" si="49"/>
        <v>7795187</v>
      </c>
      <c r="K173" s="11"/>
      <c r="L173" s="11"/>
      <c r="M173" s="11"/>
      <c r="N173" s="11">
        <f>O173</f>
        <v>7795187</v>
      </c>
      <c r="O173" s="11">
        <v>7795187</v>
      </c>
      <c r="P173" s="14">
        <f t="shared" si="33"/>
        <v>7795187</v>
      </c>
    </row>
    <row r="174" spans="1:16" x14ac:dyDescent="0.2">
      <c r="A174" s="38">
        <v>4016020</v>
      </c>
      <c r="B174" s="35" t="s">
        <v>294</v>
      </c>
      <c r="C174" s="35"/>
      <c r="D174" s="98" t="s">
        <v>225</v>
      </c>
      <c r="E174" s="15">
        <f>E175</f>
        <v>0</v>
      </c>
      <c r="F174" s="15">
        <f t="shared" ref="F174:O174" si="50">F175</f>
        <v>0</v>
      </c>
      <c r="G174" s="15">
        <f t="shared" si="50"/>
        <v>0</v>
      </c>
      <c r="H174" s="15">
        <f t="shared" si="50"/>
        <v>0</v>
      </c>
      <c r="I174" s="15">
        <f t="shared" si="50"/>
        <v>0</v>
      </c>
      <c r="J174" s="15">
        <f t="shared" si="50"/>
        <v>2532000</v>
      </c>
      <c r="K174" s="15">
        <f t="shared" si="50"/>
        <v>0</v>
      </c>
      <c r="L174" s="15">
        <f t="shared" si="50"/>
        <v>0</v>
      </c>
      <c r="M174" s="15">
        <f t="shared" si="50"/>
        <v>0</v>
      </c>
      <c r="N174" s="15">
        <f t="shared" si="50"/>
        <v>2532000</v>
      </c>
      <c r="O174" s="15">
        <f t="shared" si="50"/>
        <v>2532000</v>
      </c>
      <c r="P174" s="14">
        <f t="shared" si="33"/>
        <v>2532000</v>
      </c>
    </row>
    <row r="175" spans="1:16" s="118" customFormat="1" x14ac:dyDescent="0.2">
      <c r="A175" s="105">
        <v>4016021</v>
      </c>
      <c r="B175" s="116" t="s">
        <v>99</v>
      </c>
      <c r="C175" s="116" t="s">
        <v>252</v>
      </c>
      <c r="D175" s="93" t="s">
        <v>226</v>
      </c>
      <c r="E175" s="15"/>
      <c r="F175" s="139"/>
      <c r="G175" s="139"/>
      <c r="H175" s="139"/>
      <c r="I175" s="139"/>
      <c r="J175" s="15">
        <f t="shared" si="49"/>
        <v>2532000</v>
      </c>
      <c r="K175" s="139"/>
      <c r="L175" s="139"/>
      <c r="M175" s="139"/>
      <c r="N175" s="139">
        <f>O175</f>
        <v>2532000</v>
      </c>
      <c r="O175" s="139">
        <v>2532000</v>
      </c>
      <c r="P175" s="14">
        <f t="shared" si="33"/>
        <v>2532000</v>
      </c>
    </row>
    <row r="176" spans="1:16" x14ac:dyDescent="0.2">
      <c r="A176" s="38">
        <v>4016060</v>
      </c>
      <c r="B176" s="12" t="s">
        <v>100</v>
      </c>
      <c r="C176" s="12" t="s">
        <v>132</v>
      </c>
      <c r="D176" s="81" t="s">
        <v>227</v>
      </c>
      <c r="E176" s="15">
        <f t="shared" si="48"/>
        <v>35835070</v>
      </c>
      <c r="F176" s="64">
        <v>35835070</v>
      </c>
      <c r="G176" s="64"/>
      <c r="H176" s="64">
        <v>6326000</v>
      </c>
      <c r="I176" s="64"/>
      <c r="J176" s="15">
        <f t="shared" si="49"/>
        <v>7552600</v>
      </c>
      <c r="K176" s="64"/>
      <c r="L176" s="64"/>
      <c r="M176" s="64"/>
      <c r="N176" s="11">
        <f t="shared" ref="N176:N184" si="51">O176</f>
        <v>7552600</v>
      </c>
      <c r="O176" s="64">
        <v>7552600</v>
      </c>
      <c r="P176" s="14">
        <f t="shared" si="33"/>
        <v>43387670</v>
      </c>
    </row>
    <row r="177" spans="1:16" ht="29.25" customHeight="1" x14ac:dyDescent="0.2">
      <c r="A177" s="38">
        <v>4016100</v>
      </c>
      <c r="B177" s="45" t="s">
        <v>319</v>
      </c>
      <c r="C177" s="45" t="s">
        <v>132</v>
      </c>
      <c r="D177" s="84" t="s">
        <v>320</v>
      </c>
      <c r="E177" s="15">
        <f t="shared" si="48"/>
        <v>350000</v>
      </c>
      <c r="F177" s="11">
        <v>350000</v>
      </c>
      <c r="G177" s="11"/>
      <c r="H177" s="11"/>
      <c r="I177" s="11"/>
      <c r="J177" s="15">
        <f t="shared" si="49"/>
        <v>0</v>
      </c>
      <c r="K177" s="11"/>
      <c r="L177" s="11"/>
      <c r="M177" s="11"/>
      <c r="N177" s="11"/>
      <c r="O177" s="11"/>
      <c r="P177" s="14">
        <f t="shared" si="33"/>
        <v>350000</v>
      </c>
    </row>
    <row r="178" spans="1:16" ht="25.5" x14ac:dyDescent="0.2">
      <c r="A178" s="38">
        <v>4016120</v>
      </c>
      <c r="B178" s="45" t="s">
        <v>296</v>
      </c>
      <c r="C178" s="45" t="s">
        <v>132</v>
      </c>
      <c r="D178" s="99" t="s">
        <v>228</v>
      </c>
      <c r="E178" s="15">
        <f t="shared" si="48"/>
        <v>820000</v>
      </c>
      <c r="F178" s="11">
        <v>820000</v>
      </c>
      <c r="G178" s="11"/>
      <c r="H178" s="11"/>
      <c r="I178" s="11"/>
      <c r="J178" s="15">
        <f t="shared" si="49"/>
        <v>0</v>
      </c>
      <c r="K178" s="11"/>
      <c r="L178" s="11"/>
      <c r="M178" s="11"/>
      <c r="N178" s="11"/>
      <c r="O178" s="11"/>
      <c r="P178" s="14">
        <f t="shared" si="33"/>
        <v>820000</v>
      </c>
    </row>
    <row r="179" spans="1:16" ht="38.25" x14ac:dyDescent="0.2">
      <c r="A179" s="38">
        <v>4016130</v>
      </c>
      <c r="B179" s="52">
        <v>6130</v>
      </c>
      <c r="C179" s="12" t="s">
        <v>132</v>
      </c>
      <c r="D179" s="169" t="s">
        <v>229</v>
      </c>
      <c r="E179" s="15">
        <f t="shared" si="48"/>
        <v>300000</v>
      </c>
      <c r="F179" s="11">
        <v>300000</v>
      </c>
      <c r="G179" s="11"/>
      <c r="H179" s="11"/>
      <c r="I179" s="11"/>
      <c r="J179" s="15">
        <f t="shared" si="49"/>
        <v>0</v>
      </c>
      <c r="K179" s="11"/>
      <c r="L179" s="11"/>
      <c r="M179" s="11"/>
      <c r="N179" s="11">
        <f t="shared" si="51"/>
        <v>0</v>
      </c>
      <c r="O179" s="11"/>
      <c r="P179" s="14">
        <f t="shared" si="33"/>
        <v>300000</v>
      </c>
    </row>
    <row r="180" spans="1:16" ht="102" x14ac:dyDescent="0.2">
      <c r="A180" s="38">
        <v>4016150</v>
      </c>
      <c r="B180" s="168">
        <v>6150</v>
      </c>
      <c r="C180" s="12" t="s">
        <v>323</v>
      </c>
      <c r="D180" s="84" t="s">
        <v>322</v>
      </c>
      <c r="E180" s="15">
        <f t="shared" si="48"/>
        <v>0</v>
      </c>
      <c r="F180" s="13"/>
      <c r="G180" s="13"/>
      <c r="H180" s="13"/>
      <c r="I180" s="13"/>
      <c r="J180" s="15">
        <f t="shared" si="49"/>
        <v>2405367</v>
      </c>
      <c r="K180" s="13">
        <v>2405367</v>
      </c>
      <c r="L180" s="13"/>
      <c r="M180" s="13"/>
      <c r="N180" s="11"/>
      <c r="O180" s="11"/>
      <c r="P180" s="14">
        <f t="shared" si="33"/>
        <v>2405367</v>
      </c>
    </row>
    <row r="181" spans="1:16" x14ac:dyDescent="0.2">
      <c r="A181" s="38">
        <v>4016650</v>
      </c>
      <c r="B181" s="32" t="s">
        <v>101</v>
      </c>
      <c r="C181" s="12" t="s">
        <v>133</v>
      </c>
      <c r="D181" s="81" t="s">
        <v>230</v>
      </c>
      <c r="E181" s="15">
        <f t="shared" si="48"/>
        <v>16200000</v>
      </c>
      <c r="F181" s="11">
        <v>16200000</v>
      </c>
      <c r="G181" s="11"/>
      <c r="H181" s="11"/>
      <c r="I181" s="11"/>
      <c r="J181" s="15">
        <f t="shared" si="49"/>
        <v>19948000</v>
      </c>
      <c r="K181" s="11"/>
      <c r="L181" s="11"/>
      <c r="M181" s="11"/>
      <c r="N181" s="11">
        <f t="shared" si="51"/>
        <v>19948000</v>
      </c>
      <c r="O181" s="11">
        <v>19948000</v>
      </c>
      <c r="P181" s="14">
        <f t="shared" si="33"/>
        <v>36148000</v>
      </c>
    </row>
    <row r="182" spans="1:16" x14ac:dyDescent="0.2">
      <c r="A182" s="38">
        <v>4017410</v>
      </c>
      <c r="B182" s="32" t="s">
        <v>44</v>
      </c>
      <c r="C182" s="12" t="s">
        <v>256</v>
      </c>
      <c r="D182" s="18" t="s">
        <v>165</v>
      </c>
      <c r="E182" s="15"/>
      <c r="F182" s="64"/>
      <c r="G182" s="64"/>
      <c r="H182" s="64"/>
      <c r="I182" s="64"/>
      <c r="J182" s="15">
        <f t="shared" si="49"/>
        <v>200000</v>
      </c>
      <c r="K182" s="64"/>
      <c r="L182" s="64"/>
      <c r="M182" s="64"/>
      <c r="N182" s="11">
        <f t="shared" si="51"/>
        <v>200000</v>
      </c>
      <c r="O182" s="64">
        <v>200000</v>
      </c>
      <c r="P182" s="14">
        <f t="shared" si="33"/>
        <v>200000</v>
      </c>
    </row>
    <row r="183" spans="1:16" x14ac:dyDescent="0.2">
      <c r="A183" s="38">
        <v>4017470</v>
      </c>
      <c r="B183" s="32" t="s">
        <v>102</v>
      </c>
      <c r="C183" s="12" t="s">
        <v>255</v>
      </c>
      <c r="D183" s="81" t="s">
        <v>157</v>
      </c>
      <c r="E183" s="15"/>
      <c r="F183" s="11"/>
      <c r="G183" s="11"/>
      <c r="H183" s="11"/>
      <c r="I183" s="11"/>
      <c r="J183" s="15">
        <f t="shared" si="49"/>
        <v>4494600</v>
      </c>
      <c r="K183" s="11"/>
      <c r="L183" s="11"/>
      <c r="M183" s="11"/>
      <c r="N183" s="11">
        <f t="shared" si="51"/>
        <v>4494600</v>
      </c>
      <c r="O183" s="11">
        <v>4494600</v>
      </c>
      <c r="P183" s="14">
        <f t="shared" si="33"/>
        <v>4494600</v>
      </c>
    </row>
    <row r="184" spans="1:16" x14ac:dyDescent="0.2">
      <c r="A184" s="53">
        <v>4018600</v>
      </c>
      <c r="B184" s="54" t="s">
        <v>48</v>
      </c>
      <c r="C184" s="55" t="s">
        <v>263</v>
      </c>
      <c r="D184" s="89" t="s">
        <v>264</v>
      </c>
      <c r="E184" s="15"/>
      <c r="F184" s="66"/>
      <c r="G184" s="66"/>
      <c r="H184" s="66"/>
      <c r="I184" s="66"/>
      <c r="J184" s="15">
        <f t="shared" si="49"/>
        <v>669300</v>
      </c>
      <c r="K184" s="66"/>
      <c r="L184" s="66"/>
      <c r="M184" s="66"/>
      <c r="N184" s="11">
        <f t="shared" si="51"/>
        <v>669300</v>
      </c>
      <c r="O184" s="66">
        <v>669300</v>
      </c>
      <c r="P184" s="14">
        <f t="shared" si="33"/>
        <v>669300</v>
      </c>
    </row>
    <row r="185" spans="1:16" x14ac:dyDescent="0.2">
      <c r="A185" s="68" t="s">
        <v>313</v>
      </c>
      <c r="B185" s="12" t="s">
        <v>46</v>
      </c>
      <c r="C185" s="12" t="s">
        <v>257</v>
      </c>
      <c r="D185" s="78" t="s">
        <v>262</v>
      </c>
      <c r="E185" s="15">
        <f>F185+I185</f>
        <v>0</v>
      </c>
      <c r="F185" s="9"/>
      <c r="G185" s="9"/>
      <c r="H185" s="9"/>
      <c r="I185" s="9"/>
      <c r="J185" s="15">
        <f t="shared" si="49"/>
        <v>4050000</v>
      </c>
      <c r="K185" s="9">
        <v>1955950</v>
      </c>
      <c r="L185" s="9"/>
      <c r="M185" s="9"/>
      <c r="N185" s="9">
        <v>2094050</v>
      </c>
      <c r="O185" s="9"/>
      <c r="P185" s="14">
        <f t="shared" si="33"/>
        <v>4050000</v>
      </c>
    </row>
    <row r="186" spans="1:16" x14ac:dyDescent="0.2">
      <c r="A186" s="36">
        <v>4500000</v>
      </c>
      <c r="B186" s="29"/>
      <c r="C186" s="37"/>
      <c r="D186" s="72" t="s">
        <v>134</v>
      </c>
      <c r="E186" s="10">
        <f>E187</f>
        <v>3590600</v>
      </c>
      <c r="F186" s="10">
        <f t="shared" ref="F186:O186" si="52">F187</f>
        <v>3590600</v>
      </c>
      <c r="G186" s="10">
        <f t="shared" si="52"/>
        <v>2071800</v>
      </c>
      <c r="H186" s="10">
        <f t="shared" si="52"/>
        <v>235000</v>
      </c>
      <c r="I186" s="10">
        <f t="shared" si="52"/>
        <v>0</v>
      </c>
      <c r="J186" s="10">
        <f t="shared" si="52"/>
        <v>502000</v>
      </c>
      <c r="K186" s="10">
        <f t="shared" si="52"/>
        <v>0</v>
      </c>
      <c r="L186" s="10">
        <f t="shared" si="52"/>
        <v>0</v>
      </c>
      <c r="M186" s="10">
        <f t="shared" si="52"/>
        <v>0</v>
      </c>
      <c r="N186" s="10">
        <f t="shared" si="52"/>
        <v>502000</v>
      </c>
      <c r="O186" s="10">
        <f t="shared" si="52"/>
        <v>502000</v>
      </c>
      <c r="P186" s="14">
        <f t="shared" si="33"/>
        <v>4092600</v>
      </c>
    </row>
    <row r="187" spans="1:16" x14ac:dyDescent="0.2">
      <c r="A187" s="38">
        <v>4510000</v>
      </c>
      <c r="B187" s="32"/>
      <c r="C187" s="37"/>
      <c r="D187" s="73" t="s">
        <v>134</v>
      </c>
      <c r="E187" s="10">
        <f>SUM(E188:E191)</f>
        <v>3590600</v>
      </c>
      <c r="F187" s="10">
        <f t="shared" ref="F187:O187" si="53">SUM(F188:F191)</f>
        <v>3590600</v>
      </c>
      <c r="G187" s="10">
        <f t="shared" si="53"/>
        <v>2071800</v>
      </c>
      <c r="H187" s="10">
        <f t="shared" si="53"/>
        <v>235000</v>
      </c>
      <c r="I187" s="10">
        <f t="shared" si="53"/>
        <v>0</v>
      </c>
      <c r="J187" s="10">
        <f t="shared" si="53"/>
        <v>502000</v>
      </c>
      <c r="K187" s="10">
        <f t="shared" si="53"/>
        <v>0</v>
      </c>
      <c r="L187" s="10">
        <f t="shared" si="53"/>
        <v>0</v>
      </c>
      <c r="M187" s="10">
        <f t="shared" si="53"/>
        <v>0</v>
      </c>
      <c r="N187" s="10">
        <f t="shared" si="53"/>
        <v>502000</v>
      </c>
      <c r="O187" s="10">
        <f t="shared" si="53"/>
        <v>502000</v>
      </c>
      <c r="P187" s="14">
        <f t="shared" si="33"/>
        <v>4092600</v>
      </c>
    </row>
    <row r="188" spans="1:16" s="7" customFormat="1" ht="25.5" x14ac:dyDescent="0.2">
      <c r="A188" s="43">
        <v>4510180</v>
      </c>
      <c r="B188" s="33" t="s">
        <v>198</v>
      </c>
      <c r="C188" s="33" t="s">
        <v>248</v>
      </c>
      <c r="D188" s="74" t="s">
        <v>282</v>
      </c>
      <c r="E188" s="15">
        <f>F188+I188</f>
        <v>2891600</v>
      </c>
      <c r="F188" s="13">
        <v>2891600</v>
      </c>
      <c r="G188" s="13">
        <v>2071800</v>
      </c>
      <c r="H188" s="13">
        <v>235000</v>
      </c>
      <c r="I188" s="13"/>
      <c r="J188" s="15">
        <f>K188+N188</f>
        <v>10800</v>
      </c>
      <c r="K188" s="13"/>
      <c r="L188" s="13"/>
      <c r="M188" s="13"/>
      <c r="N188" s="13">
        <f>O188</f>
        <v>10800</v>
      </c>
      <c r="O188" s="13">
        <v>10800</v>
      </c>
      <c r="P188" s="14">
        <f t="shared" si="33"/>
        <v>2902400</v>
      </c>
    </row>
    <row r="189" spans="1:16" s="7" customFormat="1" x14ac:dyDescent="0.2">
      <c r="A189" s="43">
        <v>4517310</v>
      </c>
      <c r="B189" s="42" t="s">
        <v>103</v>
      </c>
      <c r="C189" s="42" t="s">
        <v>254</v>
      </c>
      <c r="D189" s="87" t="s">
        <v>155</v>
      </c>
      <c r="E189" s="15">
        <f>F189+I189</f>
        <v>200000</v>
      </c>
      <c r="F189" s="13">
        <v>200000</v>
      </c>
      <c r="G189" s="13"/>
      <c r="H189" s="13"/>
      <c r="I189" s="13"/>
      <c r="J189" s="15">
        <f>K189+N189</f>
        <v>130000</v>
      </c>
      <c r="K189" s="13"/>
      <c r="L189" s="13"/>
      <c r="M189" s="13"/>
      <c r="N189" s="13">
        <f>O189</f>
        <v>130000</v>
      </c>
      <c r="O189" s="13">
        <v>130000</v>
      </c>
      <c r="P189" s="14">
        <f t="shared" si="33"/>
        <v>330000</v>
      </c>
    </row>
    <row r="190" spans="1:16" s="7" customFormat="1" x14ac:dyDescent="0.2">
      <c r="A190" s="43">
        <v>4518600</v>
      </c>
      <c r="B190" s="33" t="s">
        <v>48</v>
      </c>
      <c r="C190" s="33" t="s">
        <v>263</v>
      </c>
      <c r="D190" s="89" t="s">
        <v>264</v>
      </c>
      <c r="E190" s="15">
        <f>F190+I190</f>
        <v>499000</v>
      </c>
      <c r="F190" s="13">
        <v>499000</v>
      </c>
      <c r="G190" s="13"/>
      <c r="H190" s="13"/>
      <c r="I190" s="13"/>
      <c r="J190" s="15">
        <f>K190+N190</f>
        <v>0</v>
      </c>
      <c r="K190" s="13"/>
      <c r="L190" s="13"/>
      <c r="M190" s="13"/>
      <c r="N190" s="13">
        <f>O190</f>
        <v>0</v>
      </c>
      <c r="O190" s="13"/>
      <c r="P190" s="14">
        <f t="shared" si="33"/>
        <v>499000</v>
      </c>
    </row>
    <row r="191" spans="1:16" x14ac:dyDescent="0.2">
      <c r="A191" s="68" t="s">
        <v>324</v>
      </c>
      <c r="B191" s="16" t="s">
        <v>41</v>
      </c>
      <c r="C191" s="16"/>
      <c r="D191" s="104" t="s">
        <v>29</v>
      </c>
      <c r="E191" s="15">
        <f>F191+I191</f>
        <v>0</v>
      </c>
      <c r="F191" s="9">
        <f t="shared" ref="F191:O191" si="54">F192</f>
        <v>0</v>
      </c>
      <c r="G191" s="9">
        <f t="shared" si="54"/>
        <v>0</v>
      </c>
      <c r="H191" s="9">
        <f t="shared" si="54"/>
        <v>0</v>
      </c>
      <c r="I191" s="9">
        <f t="shared" si="54"/>
        <v>0</v>
      </c>
      <c r="J191" s="9">
        <f t="shared" si="54"/>
        <v>361200</v>
      </c>
      <c r="K191" s="9">
        <f t="shared" si="54"/>
        <v>0</v>
      </c>
      <c r="L191" s="9">
        <f t="shared" si="54"/>
        <v>0</v>
      </c>
      <c r="M191" s="9">
        <f t="shared" si="54"/>
        <v>0</v>
      </c>
      <c r="N191" s="9">
        <f t="shared" si="54"/>
        <v>361200</v>
      </c>
      <c r="O191" s="9">
        <f t="shared" si="54"/>
        <v>361200</v>
      </c>
      <c r="P191" s="14">
        <f t="shared" si="33"/>
        <v>361200</v>
      </c>
    </row>
    <row r="192" spans="1:16" s="118" customFormat="1" x14ac:dyDescent="0.2">
      <c r="A192" s="119" t="s">
        <v>325</v>
      </c>
      <c r="B192" s="123" t="s">
        <v>42</v>
      </c>
      <c r="C192" s="123" t="s">
        <v>108</v>
      </c>
      <c r="D192" s="124" t="s">
        <v>32</v>
      </c>
      <c r="E192" s="15">
        <f>F192+I192</f>
        <v>0</v>
      </c>
      <c r="F192" s="117"/>
      <c r="G192" s="117"/>
      <c r="H192" s="117"/>
      <c r="I192" s="117"/>
      <c r="J192" s="15">
        <f>K192+N192</f>
        <v>361200</v>
      </c>
      <c r="K192" s="117"/>
      <c r="L192" s="117"/>
      <c r="M192" s="117"/>
      <c r="N192" s="117">
        <f>O192</f>
        <v>361200</v>
      </c>
      <c r="O192" s="117">
        <v>361200</v>
      </c>
      <c r="P192" s="14">
        <f t="shared" si="33"/>
        <v>361200</v>
      </c>
    </row>
    <row r="193" spans="1:16" s="7" customFormat="1" ht="25.5" x14ac:dyDescent="0.2">
      <c r="A193" s="48">
        <v>4700000</v>
      </c>
      <c r="B193" s="49"/>
      <c r="C193" s="51"/>
      <c r="D193" s="97" t="s">
        <v>135</v>
      </c>
      <c r="E193" s="39">
        <f>E194</f>
        <v>1590100</v>
      </c>
      <c r="F193" s="39">
        <f t="shared" ref="F193:O193" si="55">F194</f>
        <v>1590100</v>
      </c>
      <c r="G193" s="39">
        <f t="shared" si="55"/>
        <v>1168100</v>
      </c>
      <c r="H193" s="39">
        <f t="shared" si="55"/>
        <v>56000</v>
      </c>
      <c r="I193" s="39">
        <f t="shared" si="55"/>
        <v>0</v>
      </c>
      <c r="J193" s="39">
        <f t="shared" si="55"/>
        <v>41011599</v>
      </c>
      <c r="K193" s="39">
        <f t="shared" si="55"/>
        <v>0</v>
      </c>
      <c r="L193" s="39">
        <f t="shared" si="55"/>
        <v>0</v>
      </c>
      <c r="M193" s="39">
        <f t="shared" si="55"/>
        <v>0</v>
      </c>
      <c r="N193" s="39">
        <f t="shared" si="55"/>
        <v>41011599</v>
      </c>
      <c r="O193" s="39">
        <f t="shared" si="55"/>
        <v>41011599</v>
      </c>
      <c r="P193" s="14">
        <f t="shared" si="33"/>
        <v>42601699</v>
      </c>
    </row>
    <row r="194" spans="1:16" s="7" customFormat="1" ht="17.25" customHeight="1" x14ac:dyDescent="0.2">
      <c r="A194" s="43">
        <v>4710000</v>
      </c>
      <c r="B194" s="44"/>
      <c r="C194" s="51"/>
      <c r="D194" s="90" t="s">
        <v>135</v>
      </c>
      <c r="E194" s="39">
        <f>E195+E196+E197+E198+E199+E200+E201+E202+E203+E205+E207+E209+E210+E211+E212+E213+E214</f>
        <v>1590100</v>
      </c>
      <c r="F194" s="39">
        <f t="shared" ref="F194:P194" si="56">F195+F196+F197+F198+F199+F200+F201+F202+F203+F205+F207+F209+F210+F211+F212+F213+F214</f>
        <v>1590100</v>
      </c>
      <c r="G194" s="39">
        <f t="shared" si="56"/>
        <v>1168100</v>
      </c>
      <c r="H194" s="39">
        <f t="shared" si="56"/>
        <v>56000</v>
      </c>
      <c r="I194" s="39">
        <f t="shared" si="56"/>
        <v>0</v>
      </c>
      <c r="J194" s="39">
        <f t="shared" si="56"/>
        <v>41011599</v>
      </c>
      <c r="K194" s="39">
        <f t="shared" si="56"/>
        <v>0</v>
      </c>
      <c r="L194" s="39">
        <f t="shared" si="56"/>
        <v>0</v>
      </c>
      <c r="M194" s="39">
        <f t="shared" si="56"/>
        <v>0</v>
      </c>
      <c r="N194" s="39">
        <f t="shared" si="56"/>
        <v>41011599</v>
      </c>
      <c r="O194" s="39">
        <f t="shared" si="56"/>
        <v>41011599</v>
      </c>
      <c r="P194" s="39">
        <f t="shared" si="56"/>
        <v>42601699</v>
      </c>
    </row>
    <row r="195" spans="1:16" s="7" customFormat="1" ht="25.5" x14ac:dyDescent="0.2">
      <c r="A195" s="43">
        <v>4710180</v>
      </c>
      <c r="B195" s="42" t="s">
        <v>198</v>
      </c>
      <c r="C195" s="42" t="s">
        <v>248</v>
      </c>
      <c r="D195" s="74" t="s">
        <v>282</v>
      </c>
      <c r="E195" s="15">
        <f t="shared" ref="E195:E214" si="57">F195+I195</f>
        <v>1590100</v>
      </c>
      <c r="F195" s="13">
        <v>1590100</v>
      </c>
      <c r="G195" s="13">
        <v>1168100</v>
      </c>
      <c r="H195" s="13">
        <v>56000</v>
      </c>
      <c r="I195" s="13"/>
      <c r="J195" s="15">
        <f t="shared" ref="J195:J214" si="58">K195+N195</f>
        <v>81688</v>
      </c>
      <c r="K195" s="13"/>
      <c r="L195" s="13"/>
      <c r="M195" s="13"/>
      <c r="N195" s="13">
        <f t="shared" ref="N195:N202" si="59">O195</f>
        <v>81688</v>
      </c>
      <c r="O195" s="13">
        <v>81688</v>
      </c>
      <c r="P195" s="14">
        <f t="shared" si="33"/>
        <v>1671788</v>
      </c>
    </row>
    <row r="196" spans="1:16" s="7" customFormat="1" x14ac:dyDescent="0.2">
      <c r="A196" s="38">
        <v>4711010</v>
      </c>
      <c r="B196" s="34" t="s">
        <v>111</v>
      </c>
      <c r="C196" s="34" t="s">
        <v>266</v>
      </c>
      <c r="D196" s="77" t="s">
        <v>170</v>
      </c>
      <c r="E196" s="15">
        <f t="shared" si="57"/>
        <v>0</v>
      </c>
      <c r="F196" s="13"/>
      <c r="G196" s="13"/>
      <c r="H196" s="13"/>
      <c r="I196" s="13"/>
      <c r="J196" s="15">
        <f t="shared" si="58"/>
        <v>1628802</v>
      </c>
      <c r="K196" s="13"/>
      <c r="L196" s="13"/>
      <c r="M196" s="13"/>
      <c r="N196" s="13">
        <f t="shared" si="59"/>
        <v>1628802</v>
      </c>
      <c r="O196" s="13">
        <v>1628802</v>
      </c>
      <c r="P196" s="14">
        <f t="shared" si="33"/>
        <v>1628802</v>
      </c>
    </row>
    <row r="197" spans="1:16" s="7" customFormat="1" ht="38.25" x14ac:dyDescent="0.2">
      <c r="A197" s="38">
        <v>4711020</v>
      </c>
      <c r="B197" s="34" t="s">
        <v>115</v>
      </c>
      <c r="C197" s="34" t="s">
        <v>267</v>
      </c>
      <c r="D197" s="81" t="s">
        <v>171</v>
      </c>
      <c r="E197" s="15">
        <f t="shared" si="57"/>
        <v>0</v>
      </c>
      <c r="F197" s="13"/>
      <c r="G197" s="13"/>
      <c r="H197" s="13"/>
      <c r="I197" s="13"/>
      <c r="J197" s="15">
        <f t="shared" si="58"/>
        <v>6551385</v>
      </c>
      <c r="K197" s="13"/>
      <c r="L197" s="13"/>
      <c r="M197" s="13"/>
      <c r="N197" s="13">
        <f t="shared" si="59"/>
        <v>6551385</v>
      </c>
      <c r="O197" s="13">
        <v>6551385</v>
      </c>
      <c r="P197" s="14">
        <f t="shared" si="33"/>
        <v>6551385</v>
      </c>
    </row>
    <row r="198" spans="1:16" s="7" customFormat="1" ht="25.5" x14ac:dyDescent="0.2">
      <c r="A198" s="38">
        <v>4711090</v>
      </c>
      <c r="B198" s="34" t="s">
        <v>249</v>
      </c>
      <c r="C198" s="34" t="s">
        <v>268</v>
      </c>
      <c r="D198" s="81" t="s">
        <v>175</v>
      </c>
      <c r="E198" s="15">
        <f t="shared" si="57"/>
        <v>0</v>
      </c>
      <c r="F198" s="13"/>
      <c r="G198" s="13"/>
      <c r="H198" s="13"/>
      <c r="I198" s="13"/>
      <c r="J198" s="15">
        <f t="shared" si="58"/>
        <v>90000</v>
      </c>
      <c r="K198" s="13"/>
      <c r="L198" s="13"/>
      <c r="M198" s="13"/>
      <c r="N198" s="13">
        <f t="shared" si="59"/>
        <v>90000</v>
      </c>
      <c r="O198" s="13">
        <v>90000</v>
      </c>
      <c r="P198" s="14">
        <f t="shared" si="33"/>
        <v>90000</v>
      </c>
    </row>
    <row r="199" spans="1:16" s="7" customFormat="1" ht="25.5" x14ac:dyDescent="0.2">
      <c r="A199" s="38">
        <v>4711170</v>
      </c>
      <c r="B199" s="34" t="s">
        <v>34</v>
      </c>
      <c r="C199" s="34" t="s">
        <v>269</v>
      </c>
      <c r="D199" s="81" t="s">
        <v>311</v>
      </c>
      <c r="E199" s="15">
        <f t="shared" si="57"/>
        <v>0</v>
      </c>
      <c r="F199" s="13"/>
      <c r="G199" s="13"/>
      <c r="H199" s="13"/>
      <c r="I199" s="13"/>
      <c r="J199" s="15">
        <f>K199+N199</f>
        <v>270000</v>
      </c>
      <c r="K199" s="13"/>
      <c r="L199" s="13"/>
      <c r="M199" s="13"/>
      <c r="N199" s="13">
        <f>O199</f>
        <v>270000</v>
      </c>
      <c r="O199" s="13">
        <v>270000</v>
      </c>
      <c r="P199" s="14">
        <f>E199+J199</f>
        <v>270000</v>
      </c>
    </row>
    <row r="200" spans="1:16" s="7" customFormat="1" x14ac:dyDescent="0.2">
      <c r="A200" s="38">
        <v>4712010</v>
      </c>
      <c r="B200" s="12" t="s">
        <v>55</v>
      </c>
      <c r="C200" s="12" t="s">
        <v>3</v>
      </c>
      <c r="D200" s="77" t="s">
        <v>185</v>
      </c>
      <c r="E200" s="15">
        <f>F200+I200</f>
        <v>0</v>
      </c>
      <c r="F200" s="13"/>
      <c r="G200" s="13"/>
      <c r="H200" s="13"/>
      <c r="I200" s="13"/>
      <c r="J200" s="15">
        <f>K200+N200</f>
        <v>302500</v>
      </c>
      <c r="K200" s="13"/>
      <c r="L200" s="13"/>
      <c r="M200" s="13"/>
      <c r="N200" s="13">
        <f>O200</f>
        <v>302500</v>
      </c>
      <c r="O200" s="13">
        <v>302500</v>
      </c>
      <c r="P200" s="14">
        <f>E200+J200</f>
        <v>302500</v>
      </c>
    </row>
    <row r="201" spans="1:16" s="7" customFormat="1" ht="25.5" x14ac:dyDescent="0.2">
      <c r="A201" s="115">
        <v>4712020</v>
      </c>
      <c r="B201" s="12" t="s">
        <v>59</v>
      </c>
      <c r="C201" s="12" t="s">
        <v>3</v>
      </c>
      <c r="D201" s="77" t="s">
        <v>187</v>
      </c>
      <c r="E201" s="15">
        <f t="shared" si="57"/>
        <v>0</v>
      </c>
      <c r="F201" s="13"/>
      <c r="G201" s="13"/>
      <c r="H201" s="13"/>
      <c r="I201" s="13"/>
      <c r="J201" s="15">
        <f t="shared" si="58"/>
        <v>59900</v>
      </c>
      <c r="K201" s="13"/>
      <c r="L201" s="13"/>
      <c r="M201" s="13"/>
      <c r="N201" s="13">
        <f t="shared" si="59"/>
        <v>59900</v>
      </c>
      <c r="O201" s="13">
        <v>59900</v>
      </c>
      <c r="P201" s="14">
        <f t="shared" si="33"/>
        <v>59900</v>
      </c>
    </row>
    <row r="202" spans="1:16" s="7" customFormat="1" x14ac:dyDescent="0.2">
      <c r="A202" s="38">
        <v>4712180</v>
      </c>
      <c r="B202" s="170" t="s">
        <v>56</v>
      </c>
      <c r="C202" s="171" t="s">
        <v>8</v>
      </c>
      <c r="D202" s="86" t="s">
        <v>191</v>
      </c>
      <c r="E202" s="15">
        <f t="shared" si="57"/>
        <v>0</v>
      </c>
      <c r="F202" s="13"/>
      <c r="G202" s="13"/>
      <c r="H202" s="13"/>
      <c r="I202" s="13"/>
      <c r="J202" s="15">
        <f t="shared" si="58"/>
        <v>249207</v>
      </c>
      <c r="K202" s="13"/>
      <c r="L202" s="13"/>
      <c r="M202" s="13"/>
      <c r="N202" s="13">
        <f t="shared" si="59"/>
        <v>249207</v>
      </c>
      <c r="O202" s="13">
        <v>249207</v>
      </c>
      <c r="P202" s="14">
        <f t="shared" si="33"/>
        <v>249207</v>
      </c>
    </row>
    <row r="203" spans="1:16" s="7" customFormat="1" ht="25.5" hidden="1" x14ac:dyDescent="0.2">
      <c r="A203" s="56">
        <v>4713100</v>
      </c>
      <c r="B203" s="154" t="s">
        <v>292</v>
      </c>
      <c r="C203" s="155"/>
      <c r="D203" s="153" t="s">
        <v>22</v>
      </c>
      <c r="E203" s="15">
        <f>E204</f>
        <v>0</v>
      </c>
      <c r="F203" s="15">
        <f t="shared" ref="F203:P203" si="60">F204</f>
        <v>0</v>
      </c>
      <c r="G203" s="15">
        <f t="shared" si="60"/>
        <v>0</v>
      </c>
      <c r="H203" s="15">
        <f t="shared" si="60"/>
        <v>0</v>
      </c>
      <c r="I203" s="15">
        <f t="shared" si="60"/>
        <v>0</v>
      </c>
      <c r="J203" s="15">
        <f t="shared" si="60"/>
        <v>0</v>
      </c>
      <c r="K203" s="15">
        <f t="shared" si="60"/>
        <v>0</v>
      </c>
      <c r="L203" s="15">
        <f t="shared" si="60"/>
        <v>0</v>
      </c>
      <c r="M203" s="15">
        <f t="shared" si="60"/>
        <v>0</v>
      </c>
      <c r="N203" s="15">
        <f t="shared" si="60"/>
        <v>0</v>
      </c>
      <c r="O203" s="15">
        <f t="shared" si="60"/>
        <v>0</v>
      </c>
      <c r="P203" s="14">
        <f t="shared" si="60"/>
        <v>0</v>
      </c>
    </row>
    <row r="204" spans="1:16" s="108" customFormat="1" ht="13.5" hidden="1" customHeight="1" x14ac:dyDescent="0.2">
      <c r="A204" s="158">
        <v>4713105</v>
      </c>
      <c r="B204" s="159" t="s">
        <v>90</v>
      </c>
      <c r="C204" s="160" t="s">
        <v>111</v>
      </c>
      <c r="D204" s="156" t="s">
        <v>220</v>
      </c>
      <c r="E204" s="142">
        <f>F204+I204</f>
        <v>0</v>
      </c>
      <c r="F204" s="107"/>
      <c r="G204" s="107"/>
      <c r="H204" s="107"/>
      <c r="I204" s="107"/>
      <c r="J204" s="142">
        <f>K204+N204</f>
        <v>0</v>
      </c>
      <c r="K204" s="107"/>
      <c r="L204" s="107"/>
      <c r="M204" s="107"/>
      <c r="N204" s="127">
        <f>O204</f>
        <v>0</v>
      </c>
      <c r="O204" s="161"/>
      <c r="P204" s="143">
        <f>E204+J204</f>
        <v>0</v>
      </c>
    </row>
    <row r="205" spans="1:16" s="7" customFormat="1" x14ac:dyDescent="0.2">
      <c r="A205" s="38">
        <v>4715040</v>
      </c>
      <c r="B205" s="157" t="s">
        <v>277</v>
      </c>
      <c r="C205" s="157"/>
      <c r="D205" s="89" t="s">
        <v>278</v>
      </c>
      <c r="E205" s="15">
        <f>E206</f>
        <v>0</v>
      </c>
      <c r="F205" s="15">
        <f t="shared" ref="F205:O205" si="61">F206</f>
        <v>0</v>
      </c>
      <c r="G205" s="15">
        <f t="shared" si="61"/>
        <v>0</v>
      </c>
      <c r="H205" s="15">
        <f t="shared" si="61"/>
        <v>0</v>
      </c>
      <c r="I205" s="15">
        <f t="shared" si="61"/>
        <v>0</v>
      </c>
      <c r="J205" s="15">
        <f t="shared" si="61"/>
        <v>33100</v>
      </c>
      <c r="K205" s="15">
        <f t="shared" si="61"/>
        <v>0</v>
      </c>
      <c r="L205" s="15">
        <f t="shared" si="61"/>
        <v>0</v>
      </c>
      <c r="M205" s="15">
        <f t="shared" si="61"/>
        <v>0</v>
      </c>
      <c r="N205" s="15">
        <f t="shared" si="61"/>
        <v>33100</v>
      </c>
      <c r="O205" s="15">
        <f t="shared" si="61"/>
        <v>33100</v>
      </c>
      <c r="P205" s="14">
        <f t="shared" si="33"/>
        <v>33100</v>
      </c>
    </row>
    <row r="206" spans="1:16" s="7" customFormat="1" x14ac:dyDescent="0.2">
      <c r="A206" s="150">
        <v>4715041</v>
      </c>
      <c r="B206" s="125" t="s">
        <v>279</v>
      </c>
      <c r="C206" s="125" t="s">
        <v>2</v>
      </c>
      <c r="D206" s="126" t="s">
        <v>280</v>
      </c>
      <c r="E206" s="15">
        <f>F206+I206</f>
        <v>0</v>
      </c>
      <c r="F206" s="107"/>
      <c r="G206" s="107"/>
      <c r="H206" s="107"/>
      <c r="I206" s="107"/>
      <c r="J206" s="15">
        <f>K206+N206</f>
        <v>33100</v>
      </c>
      <c r="K206" s="107"/>
      <c r="L206" s="107"/>
      <c r="M206" s="107"/>
      <c r="N206" s="127">
        <f>O206</f>
        <v>33100</v>
      </c>
      <c r="O206" s="149">
        <v>33100</v>
      </c>
      <c r="P206" s="14">
        <f t="shared" si="33"/>
        <v>33100</v>
      </c>
    </row>
    <row r="207" spans="1:16" s="7" customFormat="1" x14ac:dyDescent="0.2">
      <c r="A207" s="38">
        <v>4716050</v>
      </c>
      <c r="B207" s="17" t="s">
        <v>295</v>
      </c>
      <c r="C207" s="16"/>
      <c r="D207" s="100" t="s">
        <v>166</v>
      </c>
      <c r="E207" s="15">
        <f t="shared" si="57"/>
        <v>0</v>
      </c>
      <c r="F207" s="67"/>
      <c r="G207" s="67"/>
      <c r="H207" s="67"/>
      <c r="I207" s="67"/>
      <c r="J207" s="15">
        <f t="shared" si="58"/>
        <v>311900</v>
      </c>
      <c r="K207" s="67"/>
      <c r="L207" s="67"/>
      <c r="M207" s="67"/>
      <c r="N207" s="67">
        <f>N208</f>
        <v>311900</v>
      </c>
      <c r="O207" s="67">
        <f>O208</f>
        <v>311900</v>
      </c>
      <c r="P207" s="14">
        <f t="shared" si="33"/>
        <v>311900</v>
      </c>
    </row>
    <row r="208" spans="1:16" s="108" customFormat="1" x14ac:dyDescent="0.2">
      <c r="A208" s="105">
        <v>4716051</v>
      </c>
      <c r="B208" s="106" t="s">
        <v>104</v>
      </c>
      <c r="C208" s="106" t="s">
        <v>132</v>
      </c>
      <c r="D208" s="101" t="s">
        <v>167</v>
      </c>
      <c r="E208" s="15">
        <f t="shared" si="57"/>
        <v>0</v>
      </c>
      <c r="F208" s="107"/>
      <c r="G208" s="107"/>
      <c r="H208" s="107"/>
      <c r="I208" s="107"/>
      <c r="J208" s="15">
        <f t="shared" si="58"/>
        <v>311900</v>
      </c>
      <c r="K208" s="107"/>
      <c r="L208" s="107"/>
      <c r="M208" s="107"/>
      <c r="N208" s="127">
        <f t="shared" ref="N208:N214" si="62">O208</f>
        <v>311900</v>
      </c>
      <c r="O208" s="107">
        <v>311900</v>
      </c>
      <c r="P208" s="14">
        <f t="shared" ref="P208:P222" si="63">E208+J208</f>
        <v>311900</v>
      </c>
    </row>
    <row r="209" spans="1:17" s="7" customFormat="1" x14ac:dyDescent="0.2">
      <c r="A209" s="38">
        <v>4716060</v>
      </c>
      <c r="B209" s="34" t="s">
        <v>100</v>
      </c>
      <c r="C209" s="34" t="s">
        <v>132</v>
      </c>
      <c r="D209" s="81" t="s">
        <v>227</v>
      </c>
      <c r="E209" s="15">
        <f t="shared" si="57"/>
        <v>0</v>
      </c>
      <c r="F209" s="65"/>
      <c r="G209" s="65"/>
      <c r="H209" s="65"/>
      <c r="I209" s="65"/>
      <c r="J209" s="15">
        <f t="shared" si="58"/>
        <v>1017100</v>
      </c>
      <c r="K209" s="65"/>
      <c r="L209" s="65"/>
      <c r="M209" s="65"/>
      <c r="N209" s="13">
        <f t="shared" si="62"/>
        <v>1017100</v>
      </c>
      <c r="O209" s="65">
        <v>1017100</v>
      </c>
      <c r="P209" s="14">
        <f t="shared" si="63"/>
        <v>1017100</v>
      </c>
    </row>
    <row r="210" spans="1:17" s="7" customFormat="1" x14ac:dyDescent="0.2">
      <c r="A210" s="56">
        <v>4714070</v>
      </c>
      <c r="B210" s="42" t="s">
        <v>94</v>
      </c>
      <c r="C210" s="42" t="s">
        <v>122</v>
      </c>
      <c r="D210" s="102" t="s">
        <v>124</v>
      </c>
      <c r="E210" s="15">
        <f t="shared" si="57"/>
        <v>0</v>
      </c>
      <c r="F210" s="13"/>
      <c r="G210" s="13"/>
      <c r="H210" s="13"/>
      <c r="I210" s="13"/>
      <c r="J210" s="15">
        <f t="shared" si="58"/>
        <v>64700</v>
      </c>
      <c r="K210" s="13"/>
      <c r="L210" s="13"/>
      <c r="M210" s="13"/>
      <c r="N210" s="13">
        <f t="shared" si="62"/>
        <v>64700</v>
      </c>
      <c r="O210" s="13">
        <v>64700</v>
      </c>
      <c r="P210" s="14">
        <f t="shared" si="63"/>
        <v>64700</v>
      </c>
    </row>
    <row r="211" spans="1:17" s="7" customFormat="1" x14ac:dyDescent="0.2">
      <c r="A211" s="38">
        <v>4714090</v>
      </c>
      <c r="B211" s="57" t="s">
        <v>95</v>
      </c>
      <c r="C211" s="57" t="s">
        <v>125</v>
      </c>
      <c r="D211" s="81" t="s">
        <v>126</v>
      </c>
      <c r="E211" s="15">
        <f t="shared" si="57"/>
        <v>0</v>
      </c>
      <c r="F211" s="13"/>
      <c r="G211" s="13"/>
      <c r="H211" s="13"/>
      <c r="I211" s="13"/>
      <c r="J211" s="15">
        <f t="shared" si="58"/>
        <v>223793</v>
      </c>
      <c r="K211" s="13"/>
      <c r="L211" s="13"/>
      <c r="M211" s="13"/>
      <c r="N211" s="13">
        <f t="shared" si="62"/>
        <v>223793</v>
      </c>
      <c r="O211" s="13">
        <v>223793</v>
      </c>
      <c r="P211" s="14">
        <f t="shared" si="63"/>
        <v>223793</v>
      </c>
    </row>
    <row r="212" spans="1:17" s="7" customFormat="1" x14ac:dyDescent="0.2">
      <c r="A212" s="38">
        <v>4714100</v>
      </c>
      <c r="B212" s="34" t="s">
        <v>96</v>
      </c>
      <c r="C212" s="34" t="s">
        <v>268</v>
      </c>
      <c r="D212" s="77" t="s">
        <v>127</v>
      </c>
      <c r="E212" s="15">
        <f t="shared" si="57"/>
        <v>0</v>
      </c>
      <c r="F212" s="65"/>
      <c r="G212" s="65"/>
      <c r="H212" s="65"/>
      <c r="I212" s="65"/>
      <c r="J212" s="15">
        <f t="shared" si="58"/>
        <v>6000</v>
      </c>
      <c r="K212" s="65"/>
      <c r="L212" s="65"/>
      <c r="M212" s="65"/>
      <c r="N212" s="13">
        <f t="shared" si="62"/>
        <v>6000</v>
      </c>
      <c r="O212" s="65">
        <v>6000</v>
      </c>
      <c r="P212" s="14">
        <f t="shared" si="63"/>
        <v>6000</v>
      </c>
    </row>
    <row r="213" spans="1:17" s="7" customFormat="1" x14ac:dyDescent="0.2">
      <c r="A213" s="43">
        <v>4716310</v>
      </c>
      <c r="B213" s="42" t="s">
        <v>105</v>
      </c>
      <c r="C213" s="42" t="s">
        <v>255</v>
      </c>
      <c r="D213" s="91" t="s">
        <v>231</v>
      </c>
      <c r="E213" s="15">
        <f t="shared" si="57"/>
        <v>0</v>
      </c>
      <c r="F213" s="13"/>
      <c r="G213" s="13"/>
      <c r="H213" s="13"/>
      <c r="I213" s="13"/>
      <c r="J213" s="15">
        <f t="shared" si="58"/>
        <v>30081524</v>
      </c>
      <c r="K213" s="13"/>
      <c r="L213" s="13"/>
      <c r="M213" s="13"/>
      <c r="N213" s="13">
        <f t="shared" si="62"/>
        <v>30081524</v>
      </c>
      <c r="O213" s="13">
        <v>30081524</v>
      </c>
      <c r="P213" s="14">
        <f t="shared" si="63"/>
        <v>30081524</v>
      </c>
    </row>
    <row r="214" spans="1:17" s="7" customFormat="1" x14ac:dyDescent="0.2">
      <c r="A214" s="38">
        <v>4716650</v>
      </c>
      <c r="B214" s="42" t="s">
        <v>101</v>
      </c>
      <c r="C214" s="42" t="s">
        <v>133</v>
      </c>
      <c r="D214" s="81" t="s">
        <v>230</v>
      </c>
      <c r="E214" s="15">
        <f t="shared" si="57"/>
        <v>0</v>
      </c>
      <c r="F214" s="13"/>
      <c r="G214" s="13"/>
      <c r="H214" s="13"/>
      <c r="I214" s="13"/>
      <c r="J214" s="15">
        <f t="shared" si="58"/>
        <v>40000</v>
      </c>
      <c r="K214" s="13"/>
      <c r="L214" s="13"/>
      <c r="M214" s="13"/>
      <c r="N214" s="13">
        <f t="shared" si="62"/>
        <v>40000</v>
      </c>
      <c r="O214" s="13">
        <v>40000</v>
      </c>
      <c r="P214" s="14">
        <f t="shared" si="63"/>
        <v>40000</v>
      </c>
    </row>
    <row r="215" spans="1:17" s="7" customFormat="1" ht="15" customHeight="1" x14ac:dyDescent="0.2">
      <c r="A215" s="48">
        <v>7500000</v>
      </c>
      <c r="B215" s="49"/>
      <c r="C215" s="50"/>
      <c r="D215" s="97" t="s">
        <v>136</v>
      </c>
      <c r="E215" s="39">
        <f>E216</f>
        <v>4239900</v>
      </c>
      <c r="F215" s="39">
        <f t="shared" ref="F215:O215" si="64">F216</f>
        <v>4239900</v>
      </c>
      <c r="G215" s="39">
        <f t="shared" si="64"/>
        <v>2999400</v>
      </c>
      <c r="H215" s="39">
        <f t="shared" si="64"/>
        <v>83700</v>
      </c>
      <c r="I215" s="39">
        <f t="shared" si="64"/>
        <v>0</v>
      </c>
      <c r="J215" s="39">
        <f t="shared" si="64"/>
        <v>45000</v>
      </c>
      <c r="K215" s="39">
        <f t="shared" si="64"/>
        <v>0</v>
      </c>
      <c r="L215" s="39">
        <f t="shared" si="64"/>
        <v>0</v>
      </c>
      <c r="M215" s="39">
        <f t="shared" si="64"/>
        <v>0</v>
      </c>
      <c r="N215" s="39">
        <f t="shared" si="64"/>
        <v>45000</v>
      </c>
      <c r="O215" s="39">
        <f t="shared" si="64"/>
        <v>45000</v>
      </c>
      <c r="P215" s="14">
        <f t="shared" si="63"/>
        <v>4284900</v>
      </c>
    </row>
    <row r="216" spans="1:17" s="7" customFormat="1" x14ac:dyDescent="0.2">
      <c r="A216" s="43">
        <v>7510000</v>
      </c>
      <c r="B216" s="44"/>
      <c r="C216" s="50"/>
      <c r="D216" s="90" t="s">
        <v>136</v>
      </c>
      <c r="E216" s="39">
        <f>E217+E218</f>
        <v>4239900</v>
      </c>
      <c r="F216" s="39">
        <f t="shared" ref="F216:P216" si="65">F217+F218</f>
        <v>4239900</v>
      </c>
      <c r="G216" s="39">
        <f t="shared" si="65"/>
        <v>2999400</v>
      </c>
      <c r="H216" s="39">
        <f t="shared" si="65"/>
        <v>83700</v>
      </c>
      <c r="I216" s="39">
        <f t="shared" si="65"/>
        <v>0</v>
      </c>
      <c r="J216" s="39">
        <f t="shared" si="65"/>
        <v>45000</v>
      </c>
      <c r="K216" s="39">
        <f t="shared" si="65"/>
        <v>0</v>
      </c>
      <c r="L216" s="39">
        <f t="shared" si="65"/>
        <v>0</v>
      </c>
      <c r="M216" s="39">
        <f t="shared" si="65"/>
        <v>0</v>
      </c>
      <c r="N216" s="39">
        <f t="shared" si="65"/>
        <v>45000</v>
      </c>
      <c r="O216" s="39">
        <f t="shared" si="65"/>
        <v>45000</v>
      </c>
      <c r="P216" s="39">
        <f t="shared" si="65"/>
        <v>4284900</v>
      </c>
    </row>
    <row r="217" spans="1:17" s="7" customFormat="1" ht="25.5" x14ac:dyDescent="0.2">
      <c r="A217" s="43">
        <v>7510180</v>
      </c>
      <c r="B217" s="44" t="s">
        <v>198</v>
      </c>
      <c r="C217" s="33" t="s">
        <v>248</v>
      </c>
      <c r="D217" s="74" t="s">
        <v>282</v>
      </c>
      <c r="E217" s="15">
        <f>F217+I217</f>
        <v>4239900</v>
      </c>
      <c r="F217" s="13">
        <v>4239900</v>
      </c>
      <c r="G217" s="13">
        <v>2999400</v>
      </c>
      <c r="H217" s="13">
        <v>83700</v>
      </c>
      <c r="I217" s="13"/>
      <c r="J217" s="15">
        <f>K217+N217</f>
        <v>45000</v>
      </c>
      <c r="K217" s="13"/>
      <c r="L217" s="13"/>
      <c r="M217" s="13"/>
      <c r="N217" s="13">
        <f>O217</f>
        <v>45000</v>
      </c>
      <c r="O217" s="13">
        <v>45000</v>
      </c>
      <c r="P217" s="14">
        <f t="shared" si="63"/>
        <v>4284900</v>
      </c>
    </row>
    <row r="218" spans="1:17" s="144" customFormat="1" ht="18.75" hidden="1" customHeight="1" x14ac:dyDescent="0.25">
      <c r="A218" s="147"/>
      <c r="B218" s="44"/>
      <c r="C218" s="33"/>
      <c r="D218" s="166"/>
      <c r="E218" s="15">
        <f>F218+I218</f>
        <v>0</v>
      </c>
      <c r="F218" s="13"/>
      <c r="G218" s="13"/>
      <c r="H218" s="13"/>
      <c r="I218" s="13"/>
      <c r="J218" s="15">
        <f>K218+N218</f>
        <v>0</v>
      </c>
      <c r="K218" s="15"/>
      <c r="L218" s="15"/>
      <c r="M218" s="15"/>
      <c r="N218" s="13">
        <f>O218</f>
        <v>0</v>
      </c>
      <c r="O218" s="15"/>
      <c r="P218" s="14">
        <f t="shared" si="63"/>
        <v>0</v>
      </c>
    </row>
    <row r="219" spans="1:17" s="7" customFormat="1" ht="15" customHeight="1" x14ac:dyDescent="0.2">
      <c r="A219" s="151">
        <v>7600000</v>
      </c>
      <c r="B219" s="44"/>
      <c r="C219" s="50"/>
      <c r="D219" s="97" t="s">
        <v>136</v>
      </c>
      <c r="E219" s="39">
        <f>E222+E220+E221</f>
        <v>3469000</v>
      </c>
      <c r="F219" s="39">
        <f t="shared" ref="F219:O219" si="66">F222+F220+F221</f>
        <v>1419000</v>
      </c>
      <c r="G219" s="39">
        <f t="shared" si="66"/>
        <v>0</v>
      </c>
      <c r="H219" s="39">
        <f t="shared" si="66"/>
        <v>0</v>
      </c>
      <c r="I219" s="39">
        <f t="shared" si="66"/>
        <v>0</v>
      </c>
      <c r="J219" s="39">
        <f t="shared" si="66"/>
        <v>811722</v>
      </c>
      <c r="K219" s="39">
        <f t="shared" si="66"/>
        <v>0</v>
      </c>
      <c r="L219" s="39">
        <f t="shared" si="66"/>
        <v>0</v>
      </c>
      <c r="M219" s="39">
        <f t="shared" si="66"/>
        <v>0</v>
      </c>
      <c r="N219" s="39">
        <f t="shared" si="66"/>
        <v>811722</v>
      </c>
      <c r="O219" s="39">
        <f t="shared" si="66"/>
        <v>811722</v>
      </c>
      <c r="P219" s="14">
        <f t="shared" si="63"/>
        <v>4280722</v>
      </c>
    </row>
    <row r="220" spans="1:17" s="7" customFormat="1" ht="12.75" customHeight="1" x14ac:dyDescent="0.2">
      <c r="A220" s="43">
        <v>7618800</v>
      </c>
      <c r="B220" s="44" t="s">
        <v>298</v>
      </c>
      <c r="C220" s="33" t="s">
        <v>198</v>
      </c>
      <c r="D220" s="74" t="s">
        <v>297</v>
      </c>
      <c r="E220" s="15">
        <f>F220+I220</f>
        <v>0</v>
      </c>
      <c r="F220" s="13"/>
      <c r="G220" s="13"/>
      <c r="H220" s="13"/>
      <c r="I220" s="13"/>
      <c r="J220" s="15">
        <f>K220+N220</f>
        <v>631722</v>
      </c>
      <c r="K220" s="13"/>
      <c r="L220" s="13"/>
      <c r="M220" s="13"/>
      <c r="N220" s="13">
        <f>O220</f>
        <v>631722</v>
      </c>
      <c r="O220" s="13">
        <v>631722</v>
      </c>
      <c r="P220" s="14">
        <f t="shared" si="63"/>
        <v>631722</v>
      </c>
    </row>
    <row r="221" spans="1:17" s="7" customFormat="1" ht="25.5" customHeight="1" x14ac:dyDescent="0.2">
      <c r="A221" s="43">
        <v>7618370</v>
      </c>
      <c r="B221" s="44" t="s">
        <v>299</v>
      </c>
      <c r="C221" s="33" t="s">
        <v>198</v>
      </c>
      <c r="D221" s="74" t="s">
        <v>300</v>
      </c>
      <c r="E221" s="15">
        <f>F221+I221</f>
        <v>1419000</v>
      </c>
      <c r="F221" s="13">
        <v>1419000</v>
      </c>
      <c r="G221" s="13"/>
      <c r="H221" s="13"/>
      <c r="I221" s="13"/>
      <c r="J221" s="15">
        <f>K221+N221</f>
        <v>180000</v>
      </c>
      <c r="K221" s="13"/>
      <c r="L221" s="13"/>
      <c r="M221" s="13"/>
      <c r="N221" s="13">
        <f>O221</f>
        <v>180000</v>
      </c>
      <c r="O221" s="13">
        <v>180000</v>
      </c>
      <c r="P221" s="14">
        <f t="shared" si="63"/>
        <v>1599000</v>
      </c>
    </row>
    <row r="222" spans="1:17" s="7" customFormat="1" x14ac:dyDescent="0.2">
      <c r="A222" s="43">
        <v>7618010</v>
      </c>
      <c r="B222" s="44" t="s">
        <v>106</v>
      </c>
      <c r="C222" s="42" t="s">
        <v>263</v>
      </c>
      <c r="D222" s="91" t="s">
        <v>137</v>
      </c>
      <c r="E222" s="39">
        <v>2050000</v>
      </c>
      <c r="F222" s="13"/>
      <c r="G222" s="13"/>
      <c r="H222" s="13"/>
      <c r="I222" s="13"/>
      <c r="J222" s="15">
        <f>K222+N222</f>
        <v>0</v>
      </c>
      <c r="K222" s="13"/>
      <c r="L222" s="13"/>
      <c r="M222" s="13"/>
      <c r="N222" s="13"/>
      <c r="O222" s="13"/>
      <c r="P222" s="14">
        <f t="shared" si="63"/>
        <v>2050000</v>
      </c>
    </row>
    <row r="223" spans="1:17" ht="13.5" thickBot="1" x14ac:dyDescent="0.25">
      <c r="A223" s="58"/>
      <c r="B223" s="59"/>
      <c r="C223" s="60"/>
      <c r="D223" s="103" t="s">
        <v>138</v>
      </c>
      <c r="E223" s="61">
        <f t="shared" ref="E223:P223" si="67">E14+E32+E51+E63+E84+E159+E162+E170+E186+E193+E215+E219</f>
        <v>1032855592</v>
      </c>
      <c r="F223" s="61">
        <f t="shared" si="67"/>
        <v>1030805592</v>
      </c>
      <c r="G223" s="61">
        <f t="shared" si="67"/>
        <v>283554800</v>
      </c>
      <c r="H223" s="61">
        <f t="shared" si="67"/>
        <v>44290030</v>
      </c>
      <c r="I223" s="61">
        <f t="shared" si="67"/>
        <v>0</v>
      </c>
      <c r="J223" s="61">
        <f t="shared" si="67"/>
        <v>140853462</v>
      </c>
      <c r="K223" s="61">
        <f t="shared" si="67"/>
        <v>29319619</v>
      </c>
      <c r="L223" s="61">
        <f t="shared" si="67"/>
        <v>1479900</v>
      </c>
      <c r="M223" s="61">
        <f t="shared" si="67"/>
        <v>1349300</v>
      </c>
      <c r="N223" s="61">
        <f t="shared" si="67"/>
        <v>111533843</v>
      </c>
      <c r="O223" s="61">
        <f t="shared" si="67"/>
        <v>109133925</v>
      </c>
      <c r="P223" s="61">
        <f t="shared" si="67"/>
        <v>1173709054</v>
      </c>
      <c r="Q223">
        <f>E223+J223</f>
        <v>1173709054</v>
      </c>
    </row>
    <row r="225" spans="4:18" x14ac:dyDescent="0.2">
      <c r="D225" s="18" t="s">
        <v>130</v>
      </c>
      <c r="E225" s="18"/>
      <c r="F225" s="18"/>
      <c r="G225" s="18"/>
      <c r="H225" s="18"/>
      <c r="I225" s="18"/>
      <c r="J225" s="18"/>
      <c r="N225" s="18" t="s">
        <v>232</v>
      </c>
      <c r="Q225">
        <v>1173709054</v>
      </c>
      <c r="R225">
        <f>SUM(Q223-Q225)</f>
        <v>0</v>
      </c>
    </row>
    <row r="226" spans="4:18" ht="28.5" customHeight="1" x14ac:dyDescent="0.2">
      <c r="D226" s="19" t="s">
        <v>129</v>
      </c>
      <c r="N226" t="s">
        <v>139</v>
      </c>
    </row>
  </sheetData>
  <sheetProtection formatCells="0" selectLockedCells="1" selectUnlockedCells="1"/>
  <mergeCells count="24">
    <mergeCell ref="G11:G12"/>
    <mergeCell ref="H11:H12"/>
    <mergeCell ref="C5:P5"/>
    <mergeCell ref="C6:P6"/>
    <mergeCell ref="A9:A12"/>
    <mergeCell ref="B9:B12"/>
    <mergeCell ref="C9:C12"/>
    <mergeCell ref="D9:D12"/>
    <mergeCell ref="M2:P2"/>
    <mergeCell ref="M4:P4"/>
    <mergeCell ref="F10:F12"/>
    <mergeCell ref="G10:H10"/>
    <mergeCell ref="I10:I12"/>
    <mergeCell ref="J10:J12"/>
    <mergeCell ref="E9:I9"/>
    <mergeCell ref="J9:O9"/>
    <mergeCell ref="P9:P12"/>
    <mergeCell ref="E10:E12"/>
    <mergeCell ref="M11:M12"/>
    <mergeCell ref="O11:O12"/>
    <mergeCell ref="K10:K12"/>
    <mergeCell ref="L10:M10"/>
    <mergeCell ref="N10:N12"/>
    <mergeCell ref="L11:L12"/>
  </mergeCells>
  <phoneticPr fontId="31" type="noConversion"/>
  <hyperlinks>
    <hyperlink ref="C29" location="!tnref1" display="0511"/>
    <hyperlink ref="C30" location="!tnref2" display="0133"/>
    <hyperlink ref="C185" location="!tnref1" display="0511"/>
  </hyperlinks>
  <pageMargins left="0.19685039370078741" right="0.19685039370078741" top="0.47244094488188981" bottom="0.19685039370078741" header="0.51181102362204722" footer="0.51181102362204722"/>
  <pageSetup paperSize="9" scale="62" firstPageNumber="0" fitToHeight="10" orientation="landscape" verticalDpi="300" r:id="rId1"/>
  <headerFooter alignWithMargins="0"/>
  <rowBreaks count="1" manualBreakCount="1">
    <brk id="50"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дод3 ПЦМ</vt:lpstr>
      <vt:lpstr>'дод3 ПЦМ'!Заголовки_для_печати</vt:lpstr>
      <vt:lpstr>'дод3 ПЦМ'!Область_печати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Пользователь Windows</cp:lastModifiedBy>
  <cp:lastPrinted>2017-07-04T06:29:28Z</cp:lastPrinted>
  <dcterms:created xsi:type="dcterms:W3CDTF">2016-02-15T14:53:30Z</dcterms:created>
  <dcterms:modified xsi:type="dcterms:W3CDTF">2021-11-04T13:28:01Z</dcterms:modified>
</cp:coreProperties>
</file>